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45" windowHeight="11370" activeTab="0"/>
  </bookViews>
  <sheets>
    <sheet name="Доходы рес.бюджета уточн" sheetId="1" r:id="rId1"/>
  </sheets>
  <definedNames>
    <definedName name="TableRow" localSheetId="0">'Доходы рес.бюджета уточн'!#REF!</definedName>
    <definedName name="TableRow">#REF!</definedName>
    <definedName name="TableRow1" localSheetId="0">#REF!</definedName>
    <definedName name="TableRow1">#REF!</definedName>
    <definedName name="TableRow2" localSheetId="0">#REF!</definedName>
    <definedName name="TableRow2">#REF!</definedName>
    <definedName name="_xlnm.Print_Titles" localSheetId="0">'Доходы рес.бюджета уточн'!$5:$6</definedName>
  </definedNames>
  <calcPr fullCalcOnLoad="1" fullPrecision="0"/>
</workbook>
</file>

<file path=xl/sharedStrings.xml><?xml version="1.0" encoding="utf-8"?>
<sst xmlns="http://schemas.openxmlformats.org/spreadsheetml/2006/main" count="262" uniqueCount="214">
  <si>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</si>
  <si>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</si>
  <si>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</si>
  <si>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</si>
  <si>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</si>
  <si>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</si>
  <si>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</si>
  <si>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</si>
  <si>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</si>
  <si>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</si>
  <si>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</si>
  <si>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</si>
  <si>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</si>
  <si>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</si>
  <si>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</si>
  <si>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</si>
  <si>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</si>
  <si>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</si>
  <si>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</si>
  <si>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</si>
  <si>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</si>
  <si>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</si>
  <si>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</si>
  <si>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</si>
  <si>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</si>
  <si>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</si>
  <si>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</si>
  <si>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</si>
  <si>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</si>
  <si>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</si>
  <si>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</si>
  <si>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</si>
  <si>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</si>
  <si>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</si>
  <si>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</si>
  <si>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</si>
  <si>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</si>
  <si>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</si>
  <si>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</si>
  <si>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</si>
  <si>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</si>
  <si>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</si>
  <si>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</si>
  <si>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</si>
  <si>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</si>
  <si>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</si>
  <si>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</si>
  <si>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</si>
  <si>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</si>
  <si>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</si>
  <si>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</si>
  <si>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</si>
  <si>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</si>
  <si>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</si>
  <si>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</si>
  <si>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</si>
  <si>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</si>
  <si>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</si>
  <si>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</si>
  <si>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</si>
  <si>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</si>
  <si>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</si>
  <si>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</si>
  <si>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</si>
  <si>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</si>
  <si>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</si>
  <si>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</si>
  <si>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</si>
  <si>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</si>
  <si>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</si>
  <si>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</si>
  <si>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</si>
  <si>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</si>
  <si>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</si>
  <si>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</si>
  <si>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</si>
  <si>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</si>
  <si>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</si>
  <si>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</si>
  <si>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</si>
  <si>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</si>
  <si>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</si>
  <si>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</si>
  <si>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в тыс.руб.</t>
  </si>
  <si>
    <t xml:space="preserve"> Наименование показателя</t>
  </si>
  <si>
    <t xml:space="preserve">Код дохода по бюджетной классификации </t>
  </si>
  <si>
    <t>абсолютное отклонение, тыс. руб.</t>
  </si>
  <si>
    <t>процент исполнения, %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</si>
  <si>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</si>
  <si>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</si>
  <si>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</si>
  <si>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</si>
  <si>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</si>
  <si>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</si>
  <si>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</si>
  <si>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</si>
  <si>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</si>
  <si>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</si>
  <si>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</si>
  <si>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</si>
  <si>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</si>
  <si>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</si>
  <si>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00020210000000000150</t>
  </si>
  <si>
    <t>00020215001000000150</t>
  </si>
  <si>
    <t>00020215002000000150</t>
  </si>
  <si>
    <t>00020215009000000150</t>
  </si>
  <si>
    <t>00020220000000000150</t>
  </si>
  <si>
    <t>00020230000000000150</t>
  </si>
  <si>
    <t>00020240000000000150</t>
  </si>
  <si>
    <t>00020302000020000150</t>
  </si>
  <si>
    <t>00020302040020000150</t>
  </si>
  <si>
    <t>00020702000020000150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</si>
  <si>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</si>
  <si>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</si>
  <si>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</si>
  <si>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</si>
  <si>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00021800000020000150</t>
  </si>
  <si>
    <t>00021900000020000150</t>
  </si>
  <si>
    <t>Административные штрафы, установленные Кодексом Российской Федерации об административных правонарушениях</t>
  </si>
  <si>
    <t>00011601000000000000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</si>
  <si>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</si>
  <si>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</si>
  <si>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Платежи в целях возмещения причиненного ущерба (убытков)</t>
  </si>
  <si>
    <t>00011610000000000140</t>
  </si>
  <si>
    <t>Платежи, уплачиваемые в целях возмещения вреда</t>
  </si>
  <si>
    <t>00011611000000000140</t>
  </si>
  <si>
    <t>Доходы от приватизации имущества, находящегося в государственной и муниципальной собственности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</si>
  <si>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</si>
  <si>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Налог на профессиональный доход</t>
  </si>
  <si>
    <t>00020215549020000150</t>
  </si>
  <si>
    <t xml:space="preserve"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
</t>
  </si>
  <si>
    <t>Дотации бюджетам на поддержку мер по обеспечению сбалансированности бюджетов на финансовое обеспечение мероприятий по борьбе с новой коронавирусной инфекцией (COVID-19)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</si>
  <si>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</si>
  <si>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</si>
  <si>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субъектов Российской Федерации</t>
  </si>
  <si>
    <t>00020402000020000150</t>
  </si>
  <si>
    <t>Предоставление негосударственными организациями грантов для получателей средств бюджетов субъектов Российской Федерации</t>
  </si>
  <si>
    <t>00020402010020000150</t>
  </si>
  <si>
    <t>00020702030020000150</t>
  </si>
  <si>
    <t xml:space="preserve"> </t>
  </si>
  <si>
    <t>Пояснения различий между уточненным утвержденным планом и фактическими показателями доходов (более +, - 5%)</t>
  </si>
  <si>
    <t>Отклонение фактического исполнения от плана составило менее 5 %</t>
  </si>
  <si>
    <t>темп роста, %</t>
  </si>
  <si>
    <t>На данный КБК поступают разовые платежи в погашение задолженности прошлых лет, в этой связи поступления не прогнозировались</t>
  </si>
  <si>
    <t>-</t>
  </si>
  <si>
    <t>Отклонение обусловлено оказанием мер государственной поддержки в условиях распространения новой коронавирусной инфекции</t>
  </si>
  <si>
    <t>Отклонение обусловлено поступлением платежей разового характера</t>
  </si>
  <si>
    <t xml:space="preserve">Отклонение обусловлено поступлением платежей разового заявительного характера </t>
  </si>
  <si>
    <t>Отклонение обусловлено  поступлением платежей в крупном размере разового характера</t>
  </si>
  <si>
    <t>Отклонение обусловлено, в основном, поступлением платежей разового характера в крупном размере</t>
  </si>
  <si>
    <t>Отклонение  составило менее 5 %</t>
  </si>
  <si>
    <t xml:space="preserve">Поступления прогнозировались по данным главного администратора доходов </t>
  </si>
  <si>
    <t>На данный КБК поступают разовые платежи в погашение задолженности прошлых лет в незначительных размерах</t>
  </si>
  <si>
    <t xml:space="preserve">Отклонение обусловлено тем, что их размер  зависит от  итогов проведения торгов и поступивших заявок на участие в торгах. </t>
  </si>
  <si>
    <t>В связи с доведением средств федерального бюджета в соответствии с нормативными правовыми актами РФ</t>
  </si>
  <si>
    <t>В связи с доведением средств федерального бюджета в соответствии с нормативными правовыми актами РФ и фактическим поступлением средств</t>
  </si>
  <si>
    <t>Сведения о фактических поступлениях в республиканский бюджет Республики Алтай  доходов по видам доходов  в сравнении с первоначально утвержденными законом о бюджете значениями и с уточненными значениями с учетом внесенных изменений за 2021 год</t>
  </si>
  <si>
    <t>Первоначально утверждено на 2021 год</t>
  </si>
  <si>
    <t>Утверждено на 2021 год (с учетом изменений)</t>
  </si>
  <si>
    <t>Исполнено на 01.01.2022 года</t>
  </si>
  <si>
    <t>Пояснения различий между первоначально утвержденным планом и их фактическими значениями (более +, - 5%)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</si>
  <si>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</si>
  <si>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Доходы от размещения средств бюджетов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</si>
  <si>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</si>
  <si>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Показатели отклонения первоночально утвержденного плана и их фактическими показателями за 2021 год</t>
  </si>
  <si>
    <t>Показатели исполнения уточненного утвержденного плана и их фактическими показателями за 2021 год</t>
  </si>
  <si>
    <t>ДОХОДЫ БЮДЖЕТА, ВСЕГО</t>
  </si>
  <si>
    <t>Перевыполнение плана за счет роста налоговой базы, увеличения количества зарегистрированных самозанятых граждан.</t>
  </si>
  <si>
    <t xml:space="preserve"> Перевыполлнение плана связано с ростом налоговой базы по налогу в связи с постановкой на учет новых транспортных средств и погашением крупной суммы задолженности от одного налогоплательщика</t>
  </si>
  <si>
    <t>Отклонение обусловлено в основном предоставлением бюджетных кредитов муинципальным образованиям по заявкам, поступившим в течение 2021 года</t>
  </si>
  <si>
    <t xml:space="preserve">00020215844000000150
</t>
  </si>
  <si>
    <t xml:space="preserve">В связи с принятием распоряжений Правительства РФ от 15 июля 2021 года № 1935-р , 08 декабря 2021 года № 3489-р </t>
  </si>
  <si>
    <t xml:space="preserve">В связи с принятием распоряжения Правительства РФ от 08 июня 2021 года № 1509-р </t>
  </si>
  <si>
    <t>В связи с принятием распоряжения Правительства РФ от 21 декабря 2021 года № 3739-р</t>
  </si>
  <si>
    <t>В связи с нарушением подрядными организациями сроков исполнения и иных условий контрактов, повлекшее судебные процедуры, перечислением межбюджетных трансфертов в пределах сумм, необходимых для оплаты денежных обязательств по расходам получателей средств соответствующего бюджета, длительностью проведения конкурсных процедур,  заключением доп. соглашения и переносом сроков исполнения на 2022 год, поздним доведением (перераспределением) денежных средств, невозможностью заключения государственного контракта по итогам конкурса в связи с отсутствием претендентов (поставщиков, подрядчиков, исполнителей)</t>
  </si>
  <si>
    <t>Фактические поступления после принятия закона о бюджете</t>
  </si>
  <si>
    <t>Плановые назначения зависят от сумм фактического поступления в течение финансового года</t>
  </si>
  <si>
    <t>Первоначально утвержденный план прогнозировался на основании данных проекта федерального закона. Доведением бюджетных ассигнований за счет средств федерального бюджета в течение финансового года</t>
  </si>
  <si>
    <t xml:space="preserve">Отклонение обусловлено снижением  поступлений за выдачу, переоформление, выдачу дубликата разрешения на осуществление деятельности по перевозке пассажиров и багажа легковым такси на территории Республики Алтай </t>
  </si>
  <si>
    <t>Отклонение обусловлено снижением поступлений разовых платежей за пользование недрами и   с меньшим количеством полезных ископаемых.</t>
  </si>
  <si>
    <t>Невыполнение плана за счет невыполнения субарендаторами обязательств по договорам.</t>
  </si>
  <si>
    <t>Перевыполнение плана связано с повышением ежегодного коэффициента к ставкам платы за еденицу обхема лесных ресурсов</t>
  </si>
  <si>
    <t xml:space="preserve"> В роезультате уточнения платежей.</t>
  </si>
  <si>
    <t xml:space="preserve">  Отклонение в результате   уточнения платежей.</t>
  </si>
  <si>
    <t xml:space="preserve"> Перевыполлнение плана связано с ростом налоговой базы за счет ввода в эксплуатацию новых объектов  имущества и погашением крупных сумм задолженности по налогу</t>
  </si>
  <si>
    <t xml:space="preserve"> Перевыполлнение плана связано с ростом налоговой базы за счет ввода в эксплуатацию новых объектов недвижимого  имущества и погашением крупных сумм задолженности по налогу</t>
  </si>
  <si>
    <t>Перевыполнение плана связано с  ростом налоговой базы за счет ввода в эксплуатацию новых объектов недвижимого имущества и погашением крупных сумм задолженности по налогу</t>
  </si>
  <si>
    <t xml:space="preserve">Перевыполнение обусловлено поступлением платежей разового заявительного характера </t>
  </si>
  <si>
    <t>Отклонение обусловлено  уменьшением обращений граждан  в результате  принятия ограничительных мер в период распространения коронавирусной инфекции</t>
  </si>
  <si>
    <t xml:space="preserve"> Перевыполнение плана за счет роста количества обращений за получением государственной услуги.</t>
  </si>
  <si>
    <t>Новый доходный источник. Перевыполнение плановых назначений связано со сложностью прогнозирования доходов, в связи с осуществлением операций по управлению остатками средств Федеральным Казначейством.</t>
  </si>
  <si>
    <t>Отклонение обусловлено увеличением кадастровой стоимости объектов, предоставленных в аренду,</t>
  </si>
  <si>
    <t>Перевыполнение плана  в связи получаемых в виде арендной платы, а также средств от продажи права на заключение договоров аренды за землипо вновь заключенным договорам.</t>
  </si>
  <si>
    <t>Отклонение обусловлено роста поступлений платы за размещение отходов производства, поступления по не запланированным погашением дебиторской задолженности прошлых лет по решению суда.</t>
  </si>
  <si>
    <t xml:space="preserve"> Перевыполнение планаза счет увеличения поступлений платы за размещение отходов производства и потребления,  и погашением дебиторской задолженности  по решению  суда.</t>
  </si>
  <si>
    <t xml:space="preserve">Снижение поступлений обусловлено снижением поступлений разовых платежей за пользование недрами при наступлении определенных событий, оговоренных в лицензии и  возвратом ошибочно перечисленного платежа. </t>
  </si>
  <si>
    <t>Перевыполнение плана в основном обусловлено ростом поступлений платы за использование лесов,   платежей по вновь заключенным договорам, предварительной оплатой арендной платы в счет будущих периодов, оплаты задолженности по исковым заявлениями и   незапланированных сумм  доходов  поступивших по результатам проведения аукционов в конце года.</t>
  </si>
  <si>
    <t>Отклонение обусловлено, в основном,  ростом количества платных услуг.</t>
  </si>
  <si>
    <t>Перевыполнение плана обусловлено  не запланированным поступлением платежей по вновь заключенным договорам и ростом количества платных медицинских услуг</t>
  </si>
  <si>
    <t>Отклонение обусловлено в основном,  ростом количества платных услуг, оказанных учреждениями.</t>
  </si>
  <si>
    <t>Поступление платежей большем, чем планировалось по плану, в связи с увеличение колличесва платных услуг.</t>
  </si>
  <si>
    <t>00011402000000000000</t>
  </si>
  <si>
    <t>Отклонение обусловлено уменьшением количества обращений.</t>
  </si>
  <si>
    <t xml:space="preserve">Перевыполнение плана связано с проведением внеплановых проверок, по результатам которых выявлены правонарушения. </t>
  </si>
  <si>
    <t>Отклонение обусловлено увеличением рассмотренных дел об административных правонарушениях</t>
  </si>
  <si>
    <t>Перевыполнение плана за счет роста оплаты дебиторской задолженности и за счет поступлений по результатам претензионной деятельности.</t>
  </si>
  <si>
    <t>Перевыполнение плана обусловлено ростом начисленных штрафных санкций за неисполнение государственных контрактов по итогам проведения проверок.</t>
  </si>
  <si>
    <t>Отклонение обусловлено поступлением платежей по результатам претензионной деятельности</t>
  </si>
  <si>
    <t>Рост поступлений  в основном связан поступлениями по новому доходному источнику - доходы от операций по управлению остатками средств на едином казначейском счетеи и  ростом доходов, получаемых в виде арендной платы.</t>
  </si>
  <si>
    <t xml:space="preserve"> Перевыполнение плана в основном связан поступлениями по новому доходному источнику - доходы от операций по управлению остатками средств на едином казначейском счете, и  ростом доходов, получаемых в виде арендной платы.</t>
  </si>
  <si>
    <t>Перевыполнение плана связано с  увеличением  сумм налога на доходы физических лиц, уплаченных с доходов, полученных в виде дивидендов и в связи с отчуждением имущественной собственности.</t>
  </si>
  <si>
    <t>Отклонение обусловлено роста поступлений платы за размещение отходов производства, роста поступлений платы за использование лесов  и с повышением ежегодного коэффициента к ставкам платы за еденицу обхема лесных ресурсов.</t>
  </si>
  <si>
    <t xml:space="preserve"> Перевыполнение планаза счет  роста поступлений платы за использование лесов  превышающей минимальный размер арендной платы, незапланированных сумм  доходов  поступивших по результатам проведения аукционов в конце года и увеличения поступлений платы за размещение отходов производства и потребления.</t>
  </si>
  <si>
    <t>Доходы поступают от оказания услуг по обращениям, носящим заявительный характер.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</si>
</sst>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#,##0.00000_р_."/>
    <numFmt numFmtId="182" formatCode="#,##0.000000_р_."/>
    <numFmt numFmtId="183" formatCode="[$-FC19]d\ mmmm\ yyyy\ &quot;г.&quot;"/>
    <numFmt numFmtId="184" formatCode="0000"/>
    <numFmt numFmtId="185" formatCode="#,##0_р_."/>
    <numFmt numFmtId="186" formatCode="#,##0.000"/>
    <numFmt numFmtId="187" formatCode="_-* #,##0.0\ _₽_-;\-* #,##0.0\ _₽_-;_-* &quot;-&quot;?\ _₽_-;_-@_-"/>
    <numFmt numFmtId="188" formatCode="_-* #,##0.0_р_._-;\-* #,##0.0_р_._-;_-* &quot;-&quot;??_р_._-;_-@_-"/>
    <numFmt numFmtId="189" formatCode="#0.00"/>
    <numFmt numFmtId="190" formatCode="#,##0.0\ _₽"/>
    <numFmt numFmtId="191" formatCode="#,##0.0_ ;\-#,##0.0\ "/>
    <numFmt numFmtId="192" formatCode="#,##0.000\ _₽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\ _₽;\-#,##0.0\ _₽"/>
    <numFmt numFmtId="199" formatCode="000000"/>
    <numFmt numFmtId="200" formatCode="#,##0.00_ ;\-#,##0.00\ "/>
    <numFmt numFmtId="201" formatCode="_-* #,##0.0\ &quot;₽&quot;_-;\-* #,##0.0\ &quot;₽&quot;_-;_-* &quot;-&quot;?\ &quot;₽&quot;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0"/>
      <color rgb="FFFF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FF804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95B3D7"/>
      </left>
      <right/>
      <top/>
      <bottom style="medium">
        <color rgb="FF95B3D7"/>
      </bottom>
    </border>
    <border>
      <left/>
      <right/>
      <top/>
      <bottom style="medium">
        <color rgb="FF95B3D7"/>
      </bottom>
    </border>
    <border>
      <left/>
      <right style="thin">
        <color rgb="FF95B3D7"/>
      </right>
      <top/>
      <bottom style="medium">
        <color rgb="FF95B3D7"/>
      </bottom>
    </border>
    <border>
      <left style="thin">
        <color rgb="FFB9CDE5"/>
      </left>
      <right style="thin">
        <color rgb="FFD9D9D9"/>
      </right>
      <top/>
      <bottom style="thin">
        <color rgb="FFB9CDE5"/>
      </bottom>
    </border>
    <border>
      <left style="thin">
        <color rgb="FFD9D9D9"/>
      </left>
      <right style="thin">
        <color rgb="FFD9D9D9"/>
      </right>
      <top/>
      <bottom style="thin">
        <color rgb="FFB9CDE5"/>
      </bottom>
    </border>
    <border>
      <left style="thin">
        <color rgb="FFD9D9D9"/>
      </left>
      <right style="thin">
        <color rgb="FFB9CDE5"/>
      </right>
      <top/>
      <bottom style="thin">
        <color rgb="FFB9CDE5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BFBFBF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4" fillId="20" borderId="1">
      <alignment horizontal="left" vertical="top" wrapText="1"/>
      <protection/>
    </xf>
    <xf numFmtId="49" fontId="44" fillId="20" borderId="2">
      <alignment horizontal="center" vertical="top" wrapText="1" shrinkToFit="1"/>
      <protection/>
    </xf>
    <xf numFmtId="4" fontId="44" fillId="20" borderId="2">
      <alignment horizontal="right" vertical="top" wrapText="1" shrinkToFit="1"/>
      <protection/>
    </xf>
    <xf numFmtId="189" fontId="44" fillId="20" borderId="2">
      <alignment horizontal="right" vertical="top" wrapText="1" shrinkToFit="1"/>
      <protection/>
    </xf>
    <xf numFmtId="4" fontId="44" fillId="20" borderId="3">
      <alignment horizontal="right" vertical="top" shrinkToFit="1"/>
      <protection/>
    </xf>
    <xf numFmtId="0" fontId="45" fillId="21" borderId="4">
      <alignment horizontal="left" vertical="top" wrapText="1"/>
      <protection/>
    </xf>
    <xf numFmtId="49" fontId="45" fillId="21" borderId="5">
      <alignment horizontal="center" vertical="top" shrinkToFit="1"/>
      <protection/>
    </xf>
    <xf numFmtId="4" fontId="45" fillId="21" borderId="5">
      <alignment horizontal="right" vertical="top" shrinkToFit="1"/>
      <protection/>
    </xf>
    <xf numFmtId="189" fontId="45" fillId="21" borderId="5">
      <alignment horizontal="right" vertical="top" shrinkToFit="1"/>
      <protection/>
    </xf>
    <xf numFmtId="4" fontId="45" fillId="21" borderId="6">
      <alignment horizontal="right" vertical="top" shrinkToFit="1"/>
      <protection/>
    </xf>
    <xf numFmtId="0" fontId="45" fillId="22" borderId="7">
      <alignment horizontal="left" vertical="top" wrapText="1"/>
      <protection/>
    </xf>
    <xf numFmtId="49" fontId="45" fillId="22" borderId="8">
      <alignment horizontal="center" vertical="top" shrinkToFit="1"/>
      <protection/>
    </xf>
    <xf numFmtId="4" fontId="45" fillId="22" borderId="8">
      <alignment horizontal="right" vertical="top" shrinkToFit="1"/>
      <protection/>
    </xf>
    <xf numFmtId="189" fontId="45" fillId="22" borderId="8">
      <alignment horizontal="right" vertical="top" shrinkToFit="1"/>
      <protection/>
    </xf>
    <xf numFmtId="4" fontId="45" fillId="22" borderId="9">
      <alignment horizontal="right" vertical="top" shrinkToFit="1"/>
      <protection/>
    </xf>
    <xf numFmtId="0" fontId="46" fillId="0" borderId="7">
      <alignment horizontal="left" vertical="top" wrapText="1"/>
      <protection/>
    </xf>
    <xf numFmtId="49" fontId="45" fillId="22" borderId="7">
      <alignment horizontal="center" vertical="top" shrinkToFit="1"/>
      <protection/>
    </xf>
    <xf numFmtId="49" fontId="47" fillId="0" borderId="8">
      <alignment horizontal="center" vertical="top" shrinkToFit="1"/>
      <protection/>
    </xf>
    <xf numFmtId="0" fontId="45" fillId="22" borderId="8">
      <alignment horizontal="left" vertical="top" wrapText="1"/>
      <protection/>
    </xf>
    <xf numFmtId="4" fontId="47" fillId="0" borderId="8">
      <alignment horizontal="right" vertical="top" shrinkToFit="1"/>
      <protection/>
    </xf>
    <xf numFmtId="189" fontId="47" fillId="0" borderId="8">
      <alignment horizontal="right" vertical="top" shrinkToFit="1"/>
      <protection/>
    </xf>
    <xf numFmtId="4" fontId="47" fillId="0" borderId="9">
      <alignment horizontal="right" vertical="top" shrinkToFit="1"/>
      <protection/>
    </xf>
    <xf numFmtId="0" fontId="46" fillId="0" borderId="7">
      <alignment horizontal="left" vertical="top" wrapText="1"/>
      <protection/>
    </xf>
    <xf numFmtId="49" fontId="47" fillId="0" borderId="8">
      <alignment horizontal="center" vertical="top" shrinkToFit="1"/>
      <protection/>
    </xf>
    <xf numFmtId="4" fontId="47" fillId="0" borderId="8">
      <alignment horizontal="right" vertical="top" shrinkToFit="1"/>
      <protection/>
    </xf>
    <xf numFmtId="189" fontId="47" fillId="0" borderId="8">
      <alignment horizontal="right" vertical="top" shrinkToFit="1"/>
      <protection/>
    </xf>
    <xf numFmtId="4" fontId="47" fillId="0" borderId="9">
      <alignment horizontal="right" vertical="top" shrinkToFit="1"/>
      <protection/>
    </xf>
    <xf numFmtId="0" fontId="46" fillId="0" borderId="7">
      <alignment horizontal="left" vertical="top" wrapText="1"/>
      <protection/>
    </xf>
    <xf numFmtId="49" fontId="47" fillId="0" borderId="8">
      <alignment horizontal="center" vertical="top" shrinkToFit="1"/>
      <protection/>
    </xf>
    <xf numFmtId="4" fontId="47" fillId="0" borderId="8">
      <alignment horizontal="right" vertical="top" shrinkToFit="1"/>
      <protection/>
    </xf>
    <xf numFmtId="189" fontId="47" fillId="0" borderId="8">
      <alignment horizontal="right" vertical="top" shrinkToFit="1"/>
      <protection/>
    </xf>
    <xf numFmtId="4" fontId="47" fillId="0" borderId="9">
      <alignment horizontal="right" vertical="top" shrinkToFit="1"/>
      <protection/>
    </xf>
    <xf numFmtId="0" fontId="46" fillId="0" borderId="7">
      <alignment horizontal="left" vertical="top" wrapText="1"/>
      <protection/>
    </xf>
    <xf numFmtId="49" fontId="47" fillId="0" borderId="8">
      <alignment horizontal="center" vertical="top" shrinkToFit="1"/>
      <protection/>
    </xf>
    <xf numFmtId="4" fontId="47" fillId="0" borderId="8">
      <alignment horizontal="right" vertical="top" shrinkToFit="1"/>
      <protection/>
    </xf>
    <xf numFmtId="189" fontId="47" fillId="0" borderId="8">
      <alignment horizontal="right" vertical="top" shrinkToFit="1"/>
      <protection/>
    </xf>
    <xf numFmtId="4" fontId="47" fillId="0" borderId="9">
      <alignment horizontal="right" vertical="top" shrinkToFit="1"/>
      <protection/>
    </xf>
    <xf numFmtId="189" fontId="48" fillId="0" borderId="8">
      <alignment horizontal="right" vertical="top" shrinkToFit="1"/>
      <protection/>
    </xf>
    <xf numFmtId="4" fontId="48" fillId="0" borderId="9">
      <alignment horizontal="right" vertical="top" shrinkToFit="1"/>
      <protection/>
    </xf>
    <xf numFmtId="4" fontId="49" fillId="0" borderId="8">
      <alignment horizontal="right" vertical="top" shrinkToFit="1"/>
      <protection/>
    </xf>
    <xf numFmtId="189" fontId="49" fillId="0" borderId="8">
      <alignment horizontal="right" vertical="top" shrinkToFit="1"/>
      <protection/>
    </xf>
    <xf numFmtId="4" fontId="49" fillId="0" borderId="9">
      <alignment horizontal="right" vertical="top" shrinkToFit="1"/>
      <protection/>
    </xf>
    <xf numFmtId="4" fontId="44" fillId="20" borderId="2">
      <alignment horizontal="center" vertical="center" wrapText="1" shrinkToFit="1"/>
      <protection/>
    </xf>
    <xf numFmtId="189" fontId="44" fillId="20" borderId="2">
      <alignment horizontal="center" vertical="center" wrapText="1" shrinkToFit="1"/>
      <protection/>
    </xf>
    <xf numFmtId="4" fontId="44" fillId="20" borderId="3">
      <alignment horizontal="center" vertical="center" shrinkToFit="1"/>
      <protection/>
    </xf>
    <xf numFmtId="0" fontId="47" fillId="0" borderId="0">
      <alignment horizontal="right" vertical="top" wrapText="1"/>
      <protection/>
    </xf>
    <xf numFmtId="4" fontId="50" fillId="0" borderId="8">
      <alignment horizontal="right" vertical="top" shrinkToFit="1"/>
      <protection/>
    </xf>
    <xf numFmtId="189" fontId="50" fillId="0" borderId="8">
      <alignment horizontal="right" vertical="top" shrinkToFit="1"/>
      <protection/>
    </xf>
    <xf numFmtId="4" fontId="50" fillId="0" borderId="9">
      <alignment horizontal="right" vertical="top" shrinkToFit="1"/>
      <protection/>
    </xf>
    <xf numFmtId="4" fontId="51" fillId="0" borderId="8">
      <alignment horizontal="right" vertical="top" shrinkToFit="1"/>
      <protection/>
    </xf>
    <xf numFmtId="189" fontId="51" fillId="0" borderId="8">
      <alignment horizontal="right" vertical="top" shrinkToFit="1"/>
      <protection/>
    </xf>
    <xf numFmtId="4" fontId="51" fillId="0" borderId="9">
      <alignment horizontal="right" vertical="top" shrinkToFit="1"/>
      <protection/>
    </xf>
    <xf numFmtId="4" fontId="48" fillId="0" borderId="8">
      <alignment horizontal="right" vertical="top" shrinkToFit="1"/>
      <protection/>
    </xf>
    <xf numFmtId="0" fontId="47" fillId="0" borderId="0">
      <alignment/>
      <protection/>
    </xf>
    <xf numFmtId="0" fontId="47" fillId="0" borderId="0">
      <alignment/>
      <protection/>
    </xf>
    <xf numFmtId="0" fontId="11" fillId="0" borderId="0">
      <alignment/>
      <protection/>
    </xf>
    <xf numFmtId="49" fontId="45" fillId="0" borderId="10">
      <alignment horizontal="center" vertical="center" wrapText="1"/>
      <protection/>
    </xf>
    <xf numFmtId="0" fontId="6" fillId="0" borderId="11">
      <alignment horizontal="center" vertical="top" wrapText="1"/>
      <protection/>
    </xf>
    <xf numFmtId="0" fontId="6" fillId="0" borderId="12">
      <alignment horizontal="center" vertical="top" wrapText="1"/>
      <protection/>
    </xf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13" applyNumberFormat="0" applyAlignment="0" applyProtection="0"/>
    <xf numFmtId="0" fontId="53" fillId="30" borderId="14" applyNumberFormat="0" applyAlignment="0" applyProtection="0"/>
    <xf numFmtId="0" fontId="54" fillId="30" borderId="13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60" fillId="31" borderId="19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1" fillId="0" borderId="0">
      <alignment/>
      <protection/>
    </xf>
    <xf numFmtId="0" fontId="64" fillId="0" borderId="0" applyNumberFormat="0" applyFill="0" applyBorder="0" applyAlignment="0" applyProtection="0"/>
    <xf numFmtId="0" fontId="65" fillId="33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4" borderId="20" applyNumberFormat="0" applyFont="0" applyAlignment="0" applyProtection="0"/>
    <xf numFmtId="9" fontId="0" fillId="0" borderId="0" applyFont="0" applyFill="0" applyBorder="0" applyAlignment="0" applyProtection="0"/>
    <xf numFmtId="0" fontId="67" fillId="0" borderId="21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69" fillId="35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3" fillId="0" borderId="22" xfId="0" applyNumberFormat="1" applyFont="1" applyFill="1" applyBorder="1" applyAlignment="1">
      <alignment horizontal="center" vertical="center" wrapText="1"/>
    </xf>
    <xf numFmtId="187" fontId="3" fillId="0" borderId="22" xfId="0" applyNumberFormat="1" applyFont="1" applyFill="1" applyBorder="1" applyAlignment="1">
      <alignment horizontal="center" vertical="center"/>
    </xf>
    <xf numFmtId="187" fontId="7" fillId="0" borderId="2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90" fontId="5" fillId="0" borderId="0" xfId="0" applyNumberFormat="1" applyFont="1" applyFill="1" applyAlignment="1">
      <alignment horizontal="center" wrapText="1"/>
    </xf>
    <xf numFmtId="190" fontId="3" fillId="0" borderId="22" xfId="0" applyNumberFormat="1" applyFont="1" applyFill="1" applyBorder="1" applyAlignment="1">
      <alignment horizontal="center" vertical="center"/>
    </xf>
    <xf numFmtId="190" fontId="7" fillId="0" borderId="22" xfId="0" applyNumberFormat="1" applyFont="1" applyFill="1" applyBorder="1" applyAlignment="1">
      <alignment horizontal="center" vertical="center"/>
    </xf>
    <xf numFmtId="190" fontId="3" fillId="0" borderId="22" xfId="196" applyNumberFormat="1" applyFont="1" applyFill="1" applyBorder="1" applyAlignment="1">
      <alignment horizontal="center" vertical="center"/>
    </xf>
    <xf numFmtId="190" fontId="3" fillId="0" borderId="0" xfId="0" applyNumberFormat="1" applyFont="1" applyFill="1" applyAlignment="1">
      <alignment horizontal="center" wrapText="1"/>
    </xf>
    <xf numFmtId="49" fontId="3" fillId="0" borderId="22" xfId="0" applyNumberFormat="1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188" fontId="3" fillId="36" borderId="22" xfId="199" applyNumberFormat="1" applyFont="1" applyFill="1" applyBorder="1" applyAlignment="1">
      <alignment horizontal="center" vertical="center" wrapText="1"/>
    </xf>
    <xf numFmtId="187" fontId="3" fillId="36" borderId="22" xfId="0" applyNumberFormat="1" applyFont="1" applyFill="1" applyBorder="1" applyAlignment="1">
      <alignment horizontal="center" vertical="center"/>
    </xf>
    <xf numFmtId="49" fontId="3" fillId="36" borderId="22" xfId="0" applyNumberFormat="1" applyFont="1" applyFill="1" applyBorder="1" applyAlignment="1">
      <alignment horizontal="center" vertical="center" wrapText="1"/>
    </xf>
    <xf numFmtId="49" fontId="70" fillId="36" borderId="22" xfId="55" applyNumberFormat="1" applyFont="1" applyFill="1" applyBorder="1" applyAlignment="1" applyProtection="1">
      <alignment horizontal="center" vertical="top" shrinkToFit="1"/>
      <protection/>
    </xf>
    <xf numFmtId="49" fontId="70" fillId="36" borderId="22" xfId="0" applyNumberFormat="1" applyFont="1" applyFill="1" applyBorder="1" applyAlignment="1">
      <alignment horizontal="center" vertical="center" wrapText="1"/>
    </xf>
    <xf numFmtId="179" fontId="7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36" borderId="22" xfId="0" applyFont="1" applyFill="1" applyBorder="1" applyAlignment="1">
      <alignment horizontal="left" vertical="center" wrapText="1"/>
    </xf>
    <xf numFmtId="0" fontId="7" fillId="36" borderId="22" xfId="0" applyFont="1" applyFill="1" applyBorder="1" applyAlignment="1">
      <alignment horizontal="left" vertical="center" wrapText="1"/>
    </xf>
    <xf numFmtId="0" fontId="70" fillId="36" borderId="2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190" fontId="7" fillId="0" borderId="22" xfId="196" applyNumberFormat="1" applyFont="1" applyFill="1" applyBorder="1" applyAlignment="1">
      <alignment horizontal="center" vertical="center"/>
    </xf>
    <xf numFmtId="191" fontId="3" fillId="36" borderId="22" xfId="199" applyNumberFormat="1" applyFont="1" applyFill="1" applyBorder="1" applyAlignment="1">
      <alignment horizontal="center" vertical="center"/>
    </xf>
    <xf numFmtId="191" fontId="3" fillId="36" borderId="22" xfId="199" applyNumberFormat="1" applyFont="1" applyFill="1" applyBorder="1" applyAlignment="1">
      <alignment horizontal="center" vertical="center" wrapText="1"/>
    </xf>
    <xf numFmtId="190" fontId="3" fillId="36" borderId="22" xfId="199" applyNumberFormat="1" applyFont="1" applyFill="1" applyBorder="1" applyAlignment="1">
      <alignment horizontal="center" vertical="center" wrapText="1"/>
    </xf>
    <xf numFmtId="190" fontId="3" fillId="36" borderId="22" xfId="199" applyNumberFormat="1" applyFont="1" applyFill="1" applyBorder="1" applyAlignment="1">
      <alignment horizontal="center" vertical="center"/>
    </xf>
    <xf numFmtId="188" fontId="7" fillId="36" borderId="22" xfId="0" applyNumberFormat="1" applyFont="1" applyFill="1" applyBorder="1" applyAlignment="1">
      <alignment horizontal="center" vertical="center"/>
    </xf>
    <xf numFmtId="49" fontId="70" fillId="36" borderId="22" xfId="55" applyNumberFormat="1" applyFont="1" applyFill="1" applyBorder="1" applyAlignment="1" applyProtection="1">
      <alignment horizontal="center" vertical="top" wrapText="1" shrinkToFit="1"/>
      <protection/>
    </xf>
    <xf numFmtId="199" fontId="3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42" fillId="0" borderId="0" xfId="0" applyFont="1" applyAlignment="1">
      <alignment wrapText="1"/>
    </xf>
    <xf numFmtId="0" fontId="3" fillId="0" borderId="22" xfId="92" applyNumberFormat="1" applyFont="1" applyFill="1" applyBorder="1" applyAlignment="1" applyProtection="1">
      <alignment horizontal="center" vertical="center" wrapText="1"/>
      <protection/>
    </xf>
    <xf numFmtId="0" fontId="3" fillId="0" borderId="22" xfId="92" applyNumberFormat="1" applyFont="1" applyFill="1" applyBorder="1" applyAlignment="1">
      <alignment horizontal="center" vertical="center" wrapText="1"/>
      <protection/>
    </xf>
    <xf numFmtId="0" fontId="3" fillId="0" borderId="22" xfId="93" applyNumberFormat="1" applyFont="1" applyFill="1" applyBorder="1" applyAlignment="1" applyProtection="1">
      <alignment horizontal="center" vertical="center" wrapText="1"/>
      <protection/>
    </xf>
    <xf numFmtId="0" fontId="3" fillId="0" borderId="22" xfId="93" applyNumberFormat="1" applyFont="1" applyFill="1" applyBorder="1" applyAlignment="1">
      <alignment horizontal="center" vertical="center" wrapText="1"/>
      <protection/>
    </xf>
    <xf numFmtId="4" fontId="3" fillId="0" borderId="22" xfId="0" applyNumberFormat="1" applyFont="1" applyFill="1" applyBorder="1" applyAlignment="1">
      <alignment horizontal="center" vertical="center" wrapText="1"/>
    </xf>
    <xf numFmtId="190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5" fillId="36" borderId="22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187" fontId="7" fillId="0" borderId="22" xfId="0" applyNumberFormat="1" applyFont="1" applyFill="1" applyBorder="1" applyAlignment="1">
      <alignment horizontal="left" vertical="center"/>
    </xf>
    <xf numFmtId="0" fontId="5" fillId="36" borderId="22" xfId="0" applyFont="1" applyFill="1" applyBorder="1" applyAlignment="1">
      <alignment horizontal="left" vertical="center" wrapText="1"/>
    </xf>
    <xf numFmtId="0" fontId="5" fillId="36" borderId="22" xfId="0" applyNumberFormat="1" applyFont="1" applyFill="1" applyBorder="1" applyAlignment="1">
      <alignment horizontal="left" vertical="center" wrapText="1"/>
    </xf>
    <xf numFmtId="0" fontId="0" fillId="36" borderId="22" xfId="0" applyFill="1" applyBorder="1" applyAlignment="1">
      <alignment horizontal="left" vertical="center" wrapText="1"/>
    </xf>
    <xf numFmtId="0" fontId="5" fillId="36" borderId="23" xfId="0" applyFont="1" applyFill="1" applyBorder="1" applyAlignment="1">
      <alignment horizontal="left" vertical="center" wrapText="1"/>
    </xf>
    <xf numFmtId="0" fontId="5" fillId="36" borderId="22" xfId="0" applyFont="1" applyFill="1" applyBorder="1" applyAlignment="1" applyProtection="1">
      <alignment horizontal="left" vertical="center" wrapText="1"/>
      <protection locked="0"/>
    </xf>
    <xf numFmtId="49" fontId="5" fillId="36" borderId="23" xfId="0" applyNumberFormat="1" applyFont="1" applyFill="1" applyBorder="1" applyAlignment="1">
      <alignment horizontal="left" vertical="center" wrapText="1"/>
    </xf>
    <xf numFmtId="0" fontId="5" fillId="36" borderId="23" xfId="0" applyFont="1" applyFill="1" applyBorder="1" applyAlignment="1">
      <alignment horizontal="left" vertical="center" wrapText="1"/>
    </xf>
    <xf numFmtId="49" fontId="5" fillId="36" borderId="24" xfId="0" applyNumberFormat="1" applyFont="1" applyFill="1" applyBorder="1" applyAlignment="1">
      <alignment horizontal="left" vertical="center" wrapText="1"/>
    </xf>
    <xf numFmtId="0" fontId="5" fillId="36" borderId="24" xfId="0" applyFont="1" applyFill="1" applyBorder="1" applyAlignment="1">
      <alignment horizontal="left" vertical="center" wrapText="1"/>
    </xf>
    <xf numFmtId="187" fontId="7" fillId="36" borderId="22" xfId="0" applyNumberFormat="1" applyFont="1" applyFill="1" applyBorder="1" applyAlignment="1">
      <alignment horizontal="left" vertical="center"/>
    </xf>
    <xf numFmtId="0" fontId="71" fillId="36" borderId="22" xfId="0" applyFont="1" applyFill="1" applyBorder="1" applyAlignment="1">
      <alignment horizontal="left" vertical="center" wrapText="1"/>
    </xf>
    <xf numFmtId="49" fontId="5" fillId="36" borderId="25" xfId="0" applyNumberFormat="1" applyFont="1" applyFill="1" applyBorder="1" applyAlignment="1">
      <alignment horizontal="left" vertical="center" wrapText="1"/>
    </xf>
    <xf numFmtId="0" fontId="5" fillId="36" borderId="25" xfId="0" applyFont="1" applyFill="1" applyBorder="1" applyAlignment="1">
      <alignment horizontal="left" vertical="center" wrapText="1"/>
    </xf>
    <xf numFmtId="0" fontId="71" fillId="0" borderId="23" xfId="0" applyFont="1" applyFill="1" applyBorder="1" applyAlignment="1">
      <alignment horizontal="left" vertical="center" wrapText="1"/>
    </xf>
    <xf numFmtId="0" fontId="71" fillId="0" borderId="25" xfId="0" applyFont="1" applyFill="1" applyBorder="1" applyAlignment="1">
      <alignment horizontal="left" vertical="center" wrapText="1"/>
    </xf>
    <xf numFmtId="0" fontId="71" fillId="0" borderId="24" xfId="0" applyFont="1" applyFill="1" applyBorder="1" applyAlignment="1">
      <alignment horizontal="left" vertical="center" wrapText="1"/>
    </xf>
    <xf numFmtId="0" fontId="5" fillId="36" borderId="22" xfId="0" applyFont="1" applyFill="1" applyBorder="1" applyAlignment="1">
      <alignment horizontal="left" vertical="center" wrapText="1"/>
    </xf>
  </cellXfs>
  <cellStyles count="18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ex68" xfId="45"/>
    <cellStyle name="ex69" xfId="46"/>
    <cellStyle name="ex70" xfId="47"/>
    <cellStyle name="ex71" xfId="48"/>
    <cellStyle name="ex72" xfId="49"/>
    <cellStyle name="ex73" xfId="50"/>
    <cellStyle name="ex73 2" xfId="51"/>
    <cellStyle name="ex74" xfId="52"/>
    <cellStyle name="ex74 2" xfId="53"/>
    <cellStyle name="ex75" xfId="54"/>
    <cellStyle name="ex76" xfId="55"/>
    <cellStyle name="ex77" xfId="56"/>
    <cellStyle name="ex78" xfId="57"/>
    <cellStyle name="ex79" xfId="58"/>
    <cellStyle name="ex80" xfId="59"/>
    <cellStyle name="ex81" xfId="60"/>
    <cellStyle name="ex82" xfId="61"/>
    <cellStyle name="ex83" xfId="62"/>
    <cellStyle name="ex84" xfId="63"/>
    <cellStyle name="ex85" xfId="64"/>
    <cellStyle name="ex86" xfId="65"/>
    <cellStyle name="ex87" xfId="66"/>
    <cellStyle name="ex88" xfId="67"/>
    <cellStyle name="ex89" xfId="68"/>
    <cellStyle name="ex90" xfId="69"/>
    <cellStyle name="ex91" xfId="70"/>
    <cellStyle name="ex92" xfId="71"/>
    <cellStyle name="st100" xfId="72"/>
    <cellStyle name="st101" xfId="73"/>
    <cellStyle name="st102" xfId="74"/>
    <cellStyle name="st103" xfId="75"/>
    <cellStyle name="st104" xfId="76"/>
    <cellStyle name="st105" xfId="77"/>
    <cellStyle name="st106" xfId="78"/>
    <cellStyle name="st107" xfId="79"/>
    <cellStyle name="st57" xfId="80"/>
    <cellStyle name="st93" xfId="81"/>
    <cellStyle name="st94" xfId="82"/>
    <cellStyle name="st95" xfId="83"/>
    <cellStyle name="st96" xfId="84"/>
    <cellStyle name="st97" xfId="85"/>
    <cellStyle name="st98" xfId="86"/>
    <cellStyle name="st99" xfId="87"/>
    <cellStyle name="style0" xfId="88"/>
    <cellStyle name="td" xfId="89"/>
    <cellStyle name="tr" xfId="90"/>
    <cellStyle name="xl_bot_header" xfId="91"/>
    <cellStyle name="xl28" xfId="92"/>
    <cellStyle name="xl40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2 10" xfId="115"/>
    <cellStyle name="Обычный 2 10 2" xfId="116"/>
    <cellStyle name="Обычный 2 11" xfId="117"/>
    <cellStyle name="Обычный 2 11 2" xfId="118"/>
    <cellStyle name="Обычный 2 12" xfId="119"/>
    <cellStyle name="Обычный 2 12 2" xfId="120"/>
    <cellStyle name="Обычный 2 13" xfId="121"/>
    <cellStyle name="Обычный 2 13 2" xfId="122"/>
    <cellStyle name="Обычный 2 14" xfId="123"/>
    <cellStyle name="Обычный 2 14 2" xfId="124"/>
    <cellStyle name="Обычный 2 15" xfId="125"/>
    <cellStyle name="Обычный 2 15 2" xfId="126"/>
    <cellStyle name="Обычный 2 16" xfId="127"/>
    <cellStyle name="Обычный 2 16 2" xfId="128"/>
    <cellStyle name="Обычный 2 17" xfId="129"/>
    <cellStyle name="Обычный 2 17 2" xfId="130"/>
    <cellStyle name="Обычный 2 18" xfId="131"/>
    <cellStyle name="Обычный 2 18 2" xfId="132"/>
    <cellStyle name="Обычный 2 19" xfId="133"/>
    <cellStyle name="Обычный 2 19 2" xfId="134"/>
    <cellStyle name="Обычный 2 2" xfId="135"/>
    <cellStyle name="Обычный 2 2 2" xfId="136"/>
    <cellStyle name="Обычный 2 20" xfId="137"/>
    <cellStyle name="Обычный 2 20 2" xfId="138"/>
    <cellStyle name="Обычный 2 21" xfId="139"/>
    <cellStyle name="Обычный 2 21 2" xfId="140"/>
    <cellStyle name="Обычный 2 22" xfId="141"/>
    <cellStyle name="Обычный 2 22 2" xfId="142"/>
    <cellStyle name="Обычный 2 23" xfId="143"/>
    <cellStyle name="Обычный 2 23 2" xfId="144"/>
    <cellStyle name="Обычный 2 24" xfId="145"/>
    <cellStyle name="Обычный 2 24 2" xfId="146"/>
    <cellStyle name="Обычный 2 25" xfId="147"/>
    <cellStyle name="Обычный 2 25 2" xfId="148"/>
    <cellStyle name="Обычный 2 26" xfId="149"/>
    <cellStyle name="Обычный 2 26 2" xfId="150"/>
    <cellStyle name="Обычный 2 27" xfId="151"/>
    <cellStyle name="Обычный 2 27 2" xfId="152"/>
    <cellStyle name="Обычный 2 28" xfId="153"/>
    <cellStyle name="Обычный 2 28 2" xfId="154"/>
    <cellStyle name="Обычный 2 29" xfId="155"/>
    <cellStyle name="Обычный 2 29 2" xfId="156"/>
    <cellStyle name="Обычный 2 3" xfId="157"/>
    <cellStyle name="Обычный 2 3 2" xfId="158"/>
    <cellStyle name="Обычный 2 30" xfId="159"/>
    <cellStyle name="Обычный 2 30 2" xfId="160"/>
    <cellStyle name="Обычный 2 31" xfId="161"/>
    <cellStyle name="Обычный 2 31 2" xfId="162"/>
    <cellStyle name="Обычный 2 32" xfId="163"/>
    <cellStyle name="Обычный 2 32 2" xfId="164"/>
    <cellStyle name="Обычный 2 33" xfId="165"/>
    <cellStyle name="Обычный 2 33 2" xfId="166"/>
    <cellStyle name="Обычный 2 34" xfId="167"/>
    <cellStyle name="Обычный 2 34 2" xfId="168"/>
    <cellStyle name="Обычный 2 35" xfId="169"/>
    <cellStyle name="Обычный 2 35 2" xfId="170"/>
    <cellStyle name="Обычный 2 36" xfId="171"/>
    <cellStyle name="Обычный 2 36 2" xfId="172"/>
    <cellStyle name="Обычный 2 4" xfId="173"/>
    <cellStyle name="Обычный 2 4 2" xfId="174"/>
    <cellStyle name="Обычный 2 5" xfId="175"/>
    <cellStyle name="Обычный 2 5 2" xfId="176"/>
    <cellStyle name="Обычный 2 6" xfId="177"/>
    <cellStyle name="Обычный 2 6 2" xfId="178"/>
    <cellStyle name="Обычный 2 7" xfId="179"/>
    <cellStyle name="Обычный 2 7 2" xfId="180"/>
    <cellStyle name="Обычный 2 8" xfId="181"/>
    <cellStyle name="Обычный 2 8 2" xfId="182"/>
    <cellStyle name="Обычный 2 9" xfId="183"/>
    <cellStyle name="Обычный 2 9 2" xfId="184"/>
    <cellStyle name="Обычный 3" xfId="185"/>
    <cellStyle name="Обычный 4" xfId="186"/>
    <cellStyle name="Обычный 5" xfId="187"/>
    <cellStyle name="Обычный 6" xfId="188"/>
    <cellStyle name="Followed Hyperlink" xfId="189"/>
    <cellStyle name="Плохой" xfId="190"/>
    <cellStyle name="Пояснение" xfId="191"/>
    <cellStyle name="Примечание" xfId="192"/>
    <cellStyle name="Percent" xfId="193"/>
    <cellStyle name="Связанная ячейка" xfId="194"/>
    <cellStyle name="Текст предупреждения" xfId="195"/>
    <cellStyle name="Comma" xfId="196"/>
    <cellStyle name="Comma [0]" xfId="197"/>
    <cellStyle name="Финансовый 10" xfId="198"/>
    <cellStyle name="Финансовый 2" xfId="199"/>
    <cellStyle name="Хороший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0"/>
  <sheetViews>
    <sheetView tabSelected="1" zoomScale="70" zoomScaleNormal="70" zoomScalePageLayoutView="0" workbookViewId="0" topLeftCell="A1">
      <pane xSplit="2" ySplit="6" topLeftCell="C7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34" sqref="K34"/>
    </sheetView>
  </sheetViews>
  <sheetFormatPr defaultColWidth="22.28125" defaultRowHeight="15"/>
  <cols>
    <col min="1" max="1" width="48.140625" style="26" customWidth="1"/>
    <col min="2" max="2" width="27.140625" style="3" customWidth="1"/>
    <col min="3" max="3" width="17.7109375" style="3" customWidth="1"/>
    <col min="4" max="4" width="18.7109375" style="3" customWidth="1"/>
    <col min="5" max="6" width="20.00390625" style="16" customWidth="1"/>
    <col min="7" max="7" width="14.00390625" style="16" customWidth="1"/>
    <col min="8" max="8" width="18.57421875" style="10" customWidth="1"/>
    <col min="9" max="9" width="14.421875" style="10" customWidth="1"/>
    <col min="10" max="10" width="40.00390625" style="34" customWidth="1"/>
    <col min="11" max="11" width="40.57421875" style="33" customWidth="1"/>
    <col min="12" max="226" width="8.7109375" style="1" customWidth="1"/>
    <col min="227" max="227" width="3.57421875" style="1" customWidth="1"/>
    <col min="228" max="16384" width="22.28125" style="1" customWidth="1"/>
  </cols>
  <sheetData>
    <row r="2" spans="1:12" ht="53.25" customHeight="1">
      <c r="A2" s="47" t="s">
        <v>156</v>
      </c>
      <c r="B2" s="48"/>
      <c r="C2" s="48"/>
      <c r="D2" s="48"/>
      <c r="E2" s="48"/>
      <c r="F2" s="48"/>
      <c r="G2" s="48"/>
      <c r="H2" s="48"/>
      <c r="I2" s="48"/>
      <c r="J2" s="49"/>
      <c r="K2" s="50"/>
      <c r="L2" s="1" t="s">
        <v>139</v>
      </c>
    </row>
    <row r="4" spans="2:11" ht="15.75">
      <c r="B4" s="2"/>
      <c r="C4" s="2"/>
      <c r="E4" s="12"/>
      <c r="F4" s="12"/>
      <c r="G4" s="12"/>
      <c r="I4" s="3"/>
      <c r="K4" s="32" t="s">
        <v>83</v>
      </c>
    </row>
    <row r="5" spans="1:11" s="2" customFormat="1" ht="76.5" customHeight="1">
      <c r="A5" s="51" t="s">
        <v>84</v>
      </c>
      <c r="B5" s="53" t="s">
        <v>85</v>
      </c>
      <c r="C5" s="55" t="s">
        <v>157</v>
      </c>
      <c r="D5" s="55" t="s">
        <v>158</v>
      </c>
      <c r="E5" s="56" t="s">
        <v>159</v>
      </c>
      <c r="F5" s="45" t="s">
        <v>164</v>
      </c>
      <c r="G5" s="45"/>
      <c r="H5" s="45" t="s">
        <v>165</v>
      </c>
      <c r="I5" s="45"/>
      <c r="J5" s="46" t="s">
        <v>160</v>
      </c>
      <c r="K5" s="57" t="s">
        <v>140</v>
      </c>
    </row>
    <row r="6" spans="1:11" s="2" customFormat="1" ht="47.25">
      <c r="A6" s="52"/>
      <c r="B6" s="54"/>
      <c r="C6" s="55"/>
      <c r="D6" s="55"/>
      <c r="E6" s="56"/>
      <c r="F6" s="25" t="s">
        <v>86</v>
      </c>
      <c r="G6" s="5" t="s">
        <v>142</v>
      </c>
      <c r="H6" s="25" t="s">
        <v>86</v>
      </c>
      <c r="I6" s="5" t="s">
        <v>87</v>
      </c>
      <c r="J6" s="46"/>
      <c r="K6" s="57"/>
    </row>
    <row r="7" spans="1:11" ht="25.5">
      <c r="A7" s="27" t="s">
        <v>166</v>
      </c>
      <c r="B7" s="5" t="s">
        <v>0</v>
      </c>
      <c r="C7" s="9">
        <f>C8+C56</f>
        <v>25107122.2</v>
      </c>
      <c r="D7" s="9">
        <f>D8+D56</f>
        <v>29351130.2</v>
      </c>
      <c r="E7" s="14">
        <f>E8+E56</f>
        <v>28766176.8</v>
      </c>
      <c r="F7" s="14">
        <f>E7-C7</f>
        <v>3659054.6</v>
      </c>
      <c r="G7" s="14">
        <f>E7*100/C7</f>
        <v>114.6</v>
      </c>
      <c r="H7" s="9">
        <f>E7-D7</f>
        <v>-584953.4</v>
      </c>
      <c r="I7" s="9">
        <f>E7*100/D7</f>
        <v>98</v>
      </c>
      <c r="J7" s="58"/>
      <c r="K7" s="59" t="s">
        <v>141</v>
      </c>
    </row>
    <row r="8" spans="1:11" s="6" customFormat="1" ht="31.5">
      <c r="A8" s="27" t="s">
        <v>1</v>
      </c>
      <c r="B8" s="5" t="s">
        <v>2</v>
      </c>
      <c r="C8" s="9">
        <f>C9+C28</f>
        <v>7410683</v>
      </c>
      <c r="D8" s="9">
        <f>D9+D28</f>
        <v>7742226</v>
      </c>
      <c r="E8" s="9">
        <f>E9+E28</f>
        <v>8089869.9</v>
      </c>
      <c r="F8" s="14">
        <f aca="true" t="shared" si="0" ref="F8:F67">E8-C8</f>
        <v>679186.9</v>
      </c>
      <c r="G8" s="14">
        <f aca="true" t="shared" si="1" ref="G8:G67">E8*100/C8</f>
        <v>109.2</v>
      </c>
      <c r="H8" s="9">
        <f aca="true" t="shared" si="2" ref="H8:H67">E8-D8</f>
        <v>347643.9</v>
      </c>
      <c r="I8" s="9">
        <f aca="true" t="shared" si="3" ref="I8:I67">E8*100/D8</f>
        <v>104.5</v>
      </c>
      <c r="J8" s="59"/>
      <c r="K8" s="59" t="s">
        <v>141</v>
      </c>
    </row>
    <row r="9" spans="1:11" s="6" customFormat="1" ht="25.5">
      <c r="A9" s="27" t="s">
        <v>3</v>
      </c>
      <c r="B9" s="5"/>
      <c r="C9" s="9">
        <f>C10+C13+C15+C18+C21+C23+C27</f>
        <v>7153506</v>
      </c>
      <c r="D9" s="9">
        <f>D10+D13+D15+D18+D21+D23+D27</f>
        <v>7310032</v>
      </c>
      <c r="E9" s="9">
        <f>E10+E13+E15+E18+E21+E23+E27</f>
        <v>7557908.4</v>
      </c>
      <c r="F9" s="14">
        <f t="shared" si="0"/>
        <v>404402.4</v>
      </c>
      <c r="G9" s="14">
        <f t="shared" si="1"/>
        <v>105.7</v>
      </c>
      <c r="H9" s="9">
        <f t="shared" si="2"/>
        <v>247876.4</v>
      </c>
      <c r="I9" s="9">
        <f t="shared" si="3"/>
        <v>103.4</v>
      </c>
      <c r="J9" s="59"/>
      <c r="K9" s="59" t="s">
        <v>141</v>
      </c>
    </row>
    <row r="10" spans="1:11" ht="25.5">
      <c r="A10" s="27" t="s">
        <v>4</v>
      </c>
      <c r="B10" s="5" t="s">
        <v>5</v>
      </c>
      <c r="C10" s="9">
        <f>C11+C12</f>
        <v>3200182</v>
      </c>
      <c r="D10" s="9">
        <f>D11+D12</f>
        <v>3357577</v>
      </c>
      <c r="E10" s="9">
        <f>E11+E12</f>
        <v>3481392.1</v>
      </c>
      <c r="F10" s="14">
        <f t="shared" si="0"/>
        <v>281210.1</v>
      </c>
      <c r="G10" s="14">
        <f t="shared" si="1"/>
        <v>108.8</v>
      </c>
      <c r="H10" s="9">
        <f t="shared" si="2"/>
        <v>123815.1</v>
      </c>
      <c r="I10" s="9">
        <f t="shared" si="3"/>
        <v>103.7</v>
      </c>
      <c r="J10" s="59"/>
      <c r="K10" s="59" t="s">
        <v>141</v>
      </c>
    </row>
    <row r="11" spans="1:11" ht="75" customHeight="1">
      <c r="A11" s="27" t="s">
        <v>6</v>
      </c>
      <c r="B11" s="5" t="s">
        <v>7</v>
      </c>
      <c r="C11" s="9">
        <v>1070604</v>
      </c>
      <c r="D11" s="9">
        <v>1112255</v>
      </c>
      <c r="E11" s="36">
        <v>1128666.2</v>
      </c>
      <c r="F11" s="14">
        <f t="shared" si="0"/>
        <v>58062.2</v>
      </c>
      <c r="G11" s="14">
        <f t="shared" si="1"/>
        <v>105.4</v>
      </c>
      <c r="H11" s="9">
        <f t="shared" si="2"/>
        <v>16411.2</v>
      </c>
      <c r="I11" s="9">
        <f t="shared" si="3"/>
        <v>101.5</v>
      </c>
      <c r="J11" s="59" t="s">
        <v>150</v>
      </c>
      <c r="K11" s="59" t="s">
        <v>141</v>
      </c>
    </row>
    <row r="12" spans="1:11" ht="75" customHeight="1">
      <c r="A12" s="27" t="s">
        <v>8</v>
      </c>
      <c r="B12" s="5" t="s">
        <v>9</v>
      </c>
      <c r="C12" s="9">
        <v>2129578</v>
      </c>
      <c r="D12" s="9">
        <v>2245322</v>
      </c>
      <c r="E12" s="36">
        <v>2352725.9</v>
      </c>
      <c r="F12" s="14">
        <f t="shared" si="0"/>
        <v>223147.9</v>
      </c>
      <c r="G12" s="14">
        <f t="shared" si="1"/>
        <v>110.5</v>
      </c>
      <c r="H12" s="9">
        <f t="shared" si="2"/>
        <v>107403.9</v>
      </c>
      <c r="I12" s="9">
        <f t="shared" si="3"/>
        <v>104.8</v>
      </c>
      <c r="J12" s="59" t="s">
        <v>210</v>
      </c>
      <c r="K12" s="59" t="s">
        <v>141</v>
      </c>
    </row>
    <row r="13" spans="1:11" ht="38.25">
      <c r="A13" s="35" t="s">
        <v>10</v>
      </c>
      <c r="B13" s="5" t="s">
        <v>11</v>
      </c>
      <c r="C13" s="9">
        <f>C14</f>
        <v>3504269</v>
      </c>
      <c r="D13" s="9">
        <f>D14</f>
        <v>3464254</v>
      </c>
      <c r="E13" s="9">
        <f>E14</f>
        <v>3554559</v>
      </c>
      <c r="F13" s="14">
        <f t="shared" si="0"/>
        <v>50290</v>
      </c>
      <c r="G13" s="14">
        <f t="shared" si="1"/>
        <v>101.4</v>
      </c>
      <c r="H13" s="9">
        <f t="shared" si="2"/>
        <v>90305</v>
      </c>
      <c r="I13" s="9">
        <f t="shared" si="3"/>
        <v>102.6</v>
      </c>
      <c r="J13" s="59" t="s">
        <v>150</v>
      </c>
      <c r="K13" s="59" t="s">
        <v>141</v>
      </c>
    </row>
    <row r="14" spans="1:11" ht="47.25">
      <c r="A14" s="28" t="s">
        <v>12</v>
      </c>
      <c r="B14" s="4" t="s">
        <v>13</v>
      </c>
      <c r="C14" s="8">
        <v>3504269</v>
      </c>
      <c r="D14" s="8">
        <v>3464254</v>
      </c>
      <c r="E14" s="15">
        <v>3554559</v>
      </c>
      <c r="F14" s="13">
        <f t="shared" si="0"/>
        <v>50290</v>
      </c>
      <c r="G14" s="13">
        <f t="shared" si="1"/>
        <v>101.4</v>
      </c>
      <c r="H14" s="8">
        <f t="shared" si="2"/>
        <v>90305</v>
      </c>
      <c r="I14" s="8">
        <f t="shared" si="3"/>
        <v>102.6</v>
      </c>
      <c r="J14" s="59" t="s">
        <v>150</v>
      </c>
      <c r="K14" s="59" t="s">
        <v>141</v>
      </c>
    </row>
    <row r="15" spans="1:11" ht="52.5" customHeight="1">
      <c r="A15" s="27" t="s">
        <v>14</v>
      </c>
      <c r="B15" s="5" t="s">
        <v>15</v>
      </c>
      <c r="C15" s="9">
        <f>C16+C17</f>
        <v>1001</v>
      </c>
      <c r="D15" s="9">
        <f>D16+D17</f>
        <v>6244</v>
      </c>
      <c r="E15" s="9">
        <f>E16+E17</f>
        <v>7855.6</v>
      </c>
      <c r="F15" s="14">
        <f t="shared" si="0"/>
        <v>6854.6</v>
      </c>
      <c r="G15" s="14">
        <f t="shared" si="1"/>
        <v>784.8</v>
      </c>
      <c r="H15" s="9">
        <f t="shared" si="2"/>
        <v>1611.6</v>
      </c>
      <c r="I15" s="9">
        <f t="shared" si="3"/>
        <v>125.8</v>
      </c>
      <c r="J15" s="44" t="s">
        <v>167</v>
      </c>
      <c r="K15" s="59" t="s">
        <v>167</v>
      </c>
    </row>
    <row r="16" spans="1:11" ht="57.75" customHeight="1">
      <c r="A16" s="28" t="s">
        <v>16</v>
      </c>
      <c r="B16" s="4" t="s">
        <v>17</v>
      </c>
      <c r="C16" s="8">
        <v>1</v>
      </c>
      <c r="D16" s="8">
        <v>1</v>
      </c>
      <c r="E16" s="15">
        <v>-0.2</v>
      </c>
      <c r="F16" s="13">
        <f t="shared" si="0"/>
        <v>-1.2</v>
      </c>
      <c r="G16" s="13">
        <f t="shared" si="1"/>
        <v>-20</v>
      </c>
      <c r="H16" s="8">
        <f t="shared" si="2"/>
        <v>-1.2</v>
      </c>
      <c r="I16" s="8">
        <f t="shared" si="3"/>
        <v>-20</v>
      </c>
      <c r="J16" s="59" t="s">
        <v>143</v>
      </c>
      <c r="K16" s="59" t="s">
        <v>143</v>
      </c>
    </row>
    <row r="17" spans="1:11" ht="61.5" customHeight="1">
      <c r="A17" s="28" t="s">
        <v>128</v>
      </c>
      <c r="B17" s="11">
        <v>1050600001000</v>
      </c>
      <c r="C17" s="8">
        <v>1000</v>
      </c>
      <c r="D17" s="8">
        <v>6243</v>
      </c>
      <c r="E17" s="15">
        <v>7855.8</v>
      </c>
      <c r="F17" s="13">
        <f t="shared" si="0"/>
        <v>6855.8</v>
      </c>
      <c r="G17" s="13">
        <f t="shared" si="1"/>
        <v>785.6</v>
      </c>
      <c r="H17" s="8">
        <f t="shared" si="2"/>
        <v>1612.8</v>
      </c>
      <c r="I17" s="8">
        <f t="shared" si="3"/>
        <v>125.8</v>
      </c>
      <c r="J17" s="59" t="s">
        <v>167</v>
      </c>
      <c r="K17" s="59" t="s">
        <v>167</v>
      </c>
    </row>
    <row r="18" spans="1:11" ht="51">
      <c r="A18" s="27" t="s">
        <v>18</v>
      </c>
      <c r="B18" s="5" t="s">
        <v>19</v>
      </c>
      <c r="C18" s="9">
        <f>C19+C20</f>
        <v>423495</v>
      </c>
      <c r="D18" s="9">
        <f>D19+D20</f>
        <v>457958</v>
      </c>
      <c r="E18" s="9">
        <f>E19+E20</f>
        <v>489017.6</v>
      </c>
      <c r="F18" s="14">
        <f t="shared" si="0"/>
        <v>65522.6</v>
      </c>
      <c r="G18" s="14">
        <f t="shared" si="1"/>
        <v>115.5</v>
      </c>
      <c r="H18" s="9">
        <f t="shared" si="2"/>
        <v>31059.6</v>
      </c>
      <c r="I18" s="9">
        <f t="shared" si="3"/>
        <v>106.8</v>
      </c>
      <c r="J18" s="59" t="s">
        <v>184</v>
      </c>
      <c r="K18" s="59" t="s">
        <v>185</v>
      </c>
    </row>
    <row r="19" spans="1:11" ht="75.75" customHeight="1">
      <c r="A19" s="28" t="s">
        <v>20</v>
      </c>
      <c r="B19" s="4" t="s">
        <v>21</v>
      </c>
      <c r="C19" s="8">
        <v>258520</v>
      </c>
      <c r="D19" s="8">
        <v>281555</v>
      </c>
      <c r="E19" s="15">
        <v>305669</v>
      </c>
      <c r="F19" s="13">
        <f t="shared" si="0"/>
        <v>47149</v>
      </c>
      <c r="G19" s="13">
        <f t="shared" si="1"/>
        <v>118.2</v>
      </c>
      <c r="H19" s="8">
        <f t="shared" si="2"/>
        <v>24114</v>
      </c>
      <c r="I19" s="8">
        <f t="shared" si="3"/>
        <v>108.6</v>
      </c>
      <c r="J19" s="59" t="s">
        <v>186</v>
      </c>
      <c r="K19" s="59" t="s">
        <v>186</v>
      </c>
    </row>
    <row r="20" spans="1:11" ht="70.5" customHeight="1">
      <c r="A20" s="28" t="s">
        <v>22</v>
      </c>
      <c r="B20" s="4" t="s">
        <v>23</v>
      </c>
      <c r="C20" s="8">
        <v>164975</v>
      </c>
      <c r="D20" s="8">
        <v>176403</v>
      </c>
      <c r="E20" s="15">
        <v>183348.6</v>
      </c>
      <c r="F20" s="13">
        <f t="shared" si="0"/>
        <v>18373.6</v>
      </c>
      <c r="G20" s="13">
        <f t="shared" si="1"/>
        <v>111.1</v>
      </c>
      <c r="H20" s="8">
        <f t="shared" si="2"/>
        <v>6945.6</v>
      </c>
      <c r="I20" s="8">
        <f t="shared" si="3"/>
        <v>103.9</v>
      </c>
      <c r="J20" s="59" t="s">
        <v>168</v>
      </c>
      <c r="K20" s="59" t="s">
        <v>141</v>
      </c>
    </row>
    <row r="21" spans="1:11" ht="25.5">
      <c r="A21" s="35" t="s">
        <v>24</v>
      </c>
      <c r="B21" s="5" t="s">
        <v>25</v>
      </c>
      <c r="C21" s="9">
        <f>C22</f>
        <v>1</v>
      </c>
      <c r="D21" s="9">
        <f>D22</f>
        <v>1</v>
      </c>
      <c r="E21" s="9">
        <f>E22</f>
        <v>0</v>
      </c>
      <c r="F21" s="14">
        <f t="shared" si="0"/>
        <v>-1</v>
      </c>
      <c r="G21" s="14">
        <f t="shared" si="1"/>
        <v>0</v>
      </c>
      <c r="H21" s="9">
        <f t="shared" si="2"/>
        <v>-1</v>
      </c>
      <c r="I21" s="9">
        <f t="shared" si="3"/>
        <v>0</v>
      </c>
      <c r="J21" s="60" t="s">
        <v>144</v>
      </c>
      <c r="K21" s="61" t="s">
        <v>151</v>
      </c>
    </row>
    <row r="22" spans="1:11" ht="47.25">
      <c r="A22" s="28" t="s">
        <v>26</v>
      </c>
      <c r="B22" s="4" t="s">
        <v>27</v>
      </c>
      <c r="C22" s="8">
        <v>1</v>
      </c>
      <c r="D22" s="8">
        <v>1</v>
      </c>
      <c r="E22" s="15">
        <v>0</v>
      </c>
      <c r="F22" s="13">
        <f t="shared" si="0"/>
        <v>-1</v>
      </c>
      <c r="G22" s="13">
        <f t="shared" si="1"/>
        <v>0</v>
      </c>
      <c r="H22" s="8">
        <f t="shared" si="2"/>
        <v>-1</v>
      </c>
      <c r="I22" s="8">
        <f t="shared" si="3"/>
        <v>0</v>
      </c>
      <c r="J22" s="60" t="s">
        <v>144</v>
      </c>
      <c r="K22" s="61" t="s">
        <v>151</v>
      </c>
    </row>
    <row r="23" spans="1:11" ht="34.5" customHeight="1">
      <c r="A23" s="27" t="s">
        <v>28</v>
      </c>
      <c r="B23" s="5" t="s">
        <v>29</v>
      </c>
      <c r="C23" s="9">
        <f>C25+C26</f>
        <v>24558</v>
      </c>
      <c r="D23" s="9">
        <f>D25+D26</f>
        <v>23998</v>
      </c>
      <c r="E23" s="9">
        <f>E25+E26</f>
        <v>25074.7</v>
      </c>
      <c r="F23" s="14">
        <f t="shared" si="0"/>
        <v>516.7</v>
      </c>
      <c r="G23" s="14">
        <f t="shared" si="1"/>
        <v>102.1</v>
      </c>
      <c r="H23" s="9">
        <f t="shared" si="2"/>
        <v>1076.7</v>
      </c>
      <c r="I23" s="9">
        <f t="shared" si="3"/>
        <v>104.5</v>
      </c>
      <c r="J23" s="59" t="s">
        <v>150</v>
      </c>
      <c r="K23" s="59" t="s">
        <v>141</v>
      </c>
    </row>
    <row r="24" spans="1:11" ht="74.25" customHeight="1">
      <c r="A24" s="28" t="s">
        <v>161</v>
      </c>
      <c r="B24" s="43">
        <v>10801000000000000</v>
      </c>
      <c r="C24" s="8">
        <v>0</v>
      </c>
      <c r="D24" s="8">
        <v>0</v>
      </c>
      <c r="E24" s="13">
        <v>0.2</v>
      </c>
      <c r="F24" s="13">
        <f t="shared" si="0"/>
        <v>0.2</v>
      </c>
      <c r="G24" s="13"/>
      <c r="H24" s="8">
        <f t="shared" si="2"/>
        <v>0.2</v>
      </c>
      <c r="I24" s="8"/>
      <c r="J24" s="44"/>
      <c r="K24" s="59" t="s">
        <v>152</v>
      </c>
    </row>
    <row r="25" spans="1:11" ht="66" customHeight="1">
      <c r="A25" s="44" t="s">
        <v>99</v>
      </c>
      <c r="B25" s="7" t="s">
        <v>100</v>
      </c>
      <c r="C25" s="8">
        <v>856</v>
      </c>
      <c r="D25" s="8">
        <v>314</v>
      </c>
      <c r="E25" s="13">
        <v>394.5</v>
      </c>
      <c r="F25" s="13">
        <f t="shared" si="0"/>
        <v>-461.5</v>
      </c>
      <c r="G25" s="13">
        <f t="shared" si="1"/>
        <v>46.1</v>
      </c>
      <c r="H25" s="8">
        <f t="shared" si="2"/>
        <v>80.5</v>
      </c>
      <c r="I25" s="8">
        <f t="shared" si="3"/>
        <v>125.6</v>
      </c>
      <c r="J25" s="44" t="s">
        <v>188</v>
      </c>
      <c r="K25" s="44" t="s">
        <v>189</v>
      </c>
    </row>
    <row r="26" spans="1:11" ht="54" customHeight="1">
      <c r="A26" s="28" t="s">
        <v>30</v>
      </c>
      <c r="B26" s="4" t="s">
        <v>31</v>
      </c>
      <c r="C26" s="8">
        <v>23702</v>
      </c>
      <c r="D26" s="8">
        <v>23684</v>
      </c>
      <c r="E26" s="13">
        <v>24680.2</v>
      </c>
      <c r="F26" s="13">
        <f t="shared" si="0"/>
        <v>978.2</v>
      </c>
      <c r="G26" s="13">
        <f t="shared" si="1"/>
        <v>104.1</v>
      </c>
      <c r="H26" s="8">
        <f t="shared" si="2"/>
        <v>996.2</v>
      </c>
      <c r="I26" s="8">
        <f t="shared" si="3"/>
        <v>104.2</v>
      </c>
      <c r="J26" s="59" t="s">
        <v>150</v>
      </c>
      <c r="K26" s="59" t="s">
        <v>141</v>
      </c>
    </row>
    <row r="27" spans="1:11" ht="47.25">
      <c r="A27" s="27" t="s">
        <v>32</v>
      </c>
      <c r="B27" s="5" t="s">
        <v>33</v>
      </c>
      <c r="C27" s="9">
        <v>0</v>
      </c>
      <c r="D27" s="9">
        <v>0</v>
      </c>
      <c r="E27" s="14">
        <v>9.4</v>
      </c>
      <c r="F27" s="14">
        <f t="shared" si="0"/>
        <v>9.4</v>
      </c>
      <c r="G27" s="14"/>
      <c r="H27" s="9">
        <f t="shared" si="2"/>
        <v>9.4</v>
      </c>
      <c r="I27" s="9"/>
      <c r="J27" s="44" t="s">
        <v>144</v>
      </c>
      <c r="K27" s="59" t="s">
        <v>152</v>
      </c>
    </row>
    <row r="28" spans="1:11" ht="38.25">
      <c r="A28" s="27" t="s">
        <v>34</v>
      </c>
      <c r="B28" s="5"/>
      <c r="C28" s="9">
        <f>C29+C34+C38+C41+C45+C48+C53</f>
        <v>257177</v>
      </c>
      <c r="D28" s="9">
        <f>D29+D34+D38+D41+D45+D48+D53</f>
        <v>432194</v>
      </c>
      <c r="E28" s="9">
        <f>E29+E34+E38+E41+E45+E48+E53</f>
        <v>531961.5</v>
      </c>
      <c r="F28" s="14">
        <f t="shared" si="0"/>
        <v>274784.5</v>
      </c>
      <c r="G28" s="14">
        <f t="shared" si="1"/>
        <v>206.8</v>
      </c>
      <c r="H28" s="9">
        <f t="shared" si="2"/>
        <v>99767.5</v>
      </c>
      <c r="I28" s="9">
        <f t="shared" si="3"/>
        <v>123.1</v>
      </c>
      <c r="J28" s="58" t="s">
        <v>149</v>
      </c>
      <c r="K28" s="58" t="s">
        <v>149</v>
      </c>
    </row>
    <row r="29" spans="1:11" ht="88.5" customHeight="1">
      <c r="A29" s="27" t="s">
        <v>35</v>
      </c>
      <c r="B29" s="5" t="s">
        <v>36</v>
      </c>
      <c r="C29" s="9">
        <f>C31+C32+C33</f>
        <v>13438</v>
      </c>
      <c r="D29" s="9">
        <f>D30+D31+D32+D33</f>
        <v>76817</v>
      </c>
      <c r="E29" s="9">
        <f>E30+E31+E32+E33</f>
        <v>135575.1</v>
      </c>
      <c r="F29" s="14">
        <f t="shared" si="0"/>
        <v>122137.1</v>
      </c>
      <c r="G29" s="14">
        <f t="shared" si="1"/>
        <v>1008.9</v>
      </c>
      <c r="H29" s="9">
        <f t="shared" si="2"/>
        <v>58758.1</v>
      </c>
      <c r="I29" s="9">
        <f t="shared" si="3"/>
        <v>176.5</v>
      </c>
      <c r="J29" s="44" t="s">
        <v>208</v>
      </c>
      <c r="K29" s="44" t="s">
        <v>209</v>
      </c>
    </row>
    <row r="30" spans="1:11" ht="78" customHeight="1">
      <c r="A30" s="28" t="s">
        <v>162</v>
      </c>
      <c r="B30" s="43">
        <v>11102000000000000</v>
      </c>
      <c r="C30" s="8"/>
      <c r="D30" s="8">
        <v>56049</v>
      </c>
      <c r="E30" s="8">
        <v>108608</v>
      </c>
      <c r="F30" s="13">
        <f t="shared" si="0"/>
        <v>108608</v>
      </c>
      <c r="G30" s="13"/>
      <c r="H30" s="8">
        <f t="shared" si="2"/>
        <v>52559</v>
      </c>
      <c r="I30" s="8">
        <f t="shared" si="3"/>
        <v>193.8</v>
      </c>
      <c r="J30" s="59" t="s">
        <v>144</v>
      </c>
      <c r="K30" s="59" t="s">
        <v>190</v>
      </c>
    </row>
    <row r="31" spans="1:11" ht="64.5" customHeight="1">
      <c r="A31" s="28" t="s">
        <v>37</v>
      </c>
      <c r="B31" s="4" t="s">
        <v>38</v>
      </c>
      <c r="C31" s="8">
        <v>54</v>
      </c>
      <c r="D31" s="8">
        <v>270</v>
      </c>
      <c r="E31" s="15">
        <v>268.8</v>
      </c>
      <c r="F31" s="13">
        <f t="shared" si="0"/>
        <v>214.8</v>
      </c>
      <c r="G31" s="13">
        <f t="shared" si="1"/>
        <v>497.8</v>
      </c>
      <c r="H31" s="8">
        <f t="shared" si="2"/>
        <v>-1.2</v>
      </c>
      <c r="I31" s="8">
        <f t="shared" si="3"/>
        <v>99.6</v>
      </c>
      <c r="J31" s="44" t="s">
        <v>169</v>
      </c>
      <c r="K31" s="59" t="s">
        <v>141</v>
      </c>
    </row>
    <row r="32" spans="1:11" ht="134.25" customHeight="1">
      <c r="A32" s="28" t="s">
        <v>39</v>
      </c>
      <c r="B32" s="4" t="s">
        <v>40</v>
      </c>
      <c r="C32" s="8">
        <v>11476</v>
      </c>
      <c r="D32" s="8">
        <v>15163</v>
      </c>
      <c r="E32" s="15">
        <v>22231.4</v>
      </c>
      <c r="F32" s="13">
        <f t="shared" si="0"/>
        <v>10755.4</v>
      </c>
      <c r="G32" s="13">
        <f t="shared" si="1"/>
        <v>193.7</v>
      </c>
      <c r="H32" s="8">
        <f t="shared" si="2"/>
        <v>7068.4</v>
      </c>
      <c r="I32" s="8">
        <f t="shared" si="3"/>
        <v>146.6</v>
      </c>
      <c r="J32" s="44" t="s">
        <v>191</v>
      </c>
      <c r="K32" s="59" t="s">
        <v>192</v>
      </c>
    </row>
    <row r="33" spans="1:11" ht="120.75" customHeight="1">
      <c r="A33" s="28" t="s">
        <v>41</v>
      </c>
      <c r="B33" s="4" t="s">
        <v>42</v>
      </c>
      <c r="C33" s="8">
        <v>1908</v>
      </c>
      <c r="D33" s="8">
        <v>5335</v>
      </c>
      <c r="E33" s="15">
        <v>4466.9</v>
      </c>
      <c r="F33" s="13">
        <f t="shared" si="0"/>
        <v>2558.9</v>
      </c>
      <c r="G33" s="13">
        <f t="shared" si="1"/>
        <v>234.1</v>
      </c>
      <c r="H33" s="8">
        <f t="shared" si="2"/>
        <v>-868.1</v>
      </c>
      <c r="I33" s="8">
        <f t="shared" si="3"/>
        <v>83.7</v>
      </c>
      <c r="J33" s="44" t="s">
        <v>145</v>
      </c>
      <c r="K33" s="44" t="s">
        <v>180</v>
      </c>
    </row>
    <row r="34" spans="1:11" ht="109.5" customHeight="1">
      <c r="A34" s="27" t="s">
        <v>43</v>
      </c>
      <c r="B34" s="5" t="s">
        <v>44</v>
      </c>
      <c r="C34" s="9">
        <f>C35+C36+C37</f>
        <v>42652</v>
      </c>
      <c r="D34" s="9">
        <f>D35+D36+D37</f>
        <v>55115</v>
      </c>
      <c r="E34" s="14">
        <f>E35+E36+E37</f>
        <v>74094.3</v>
      </c>
      <c r="F34" s="14">
        <f t="shared" si="0"/>
        <v>31442.3</v>
      </c>
      <c r="G34" s="14">
        <f t="shared" si="1"/>
        <v>173.7</v>
      </c>
      <c r="H34" s="9">
        <f t="shared" si="2"/>
        <v>18979.3</v>
      </c>
      <c r="I34" s="9">
        <f t="shared" si="3"/>
        <v>134.4</v>
      </c>
      <c r="J34" s="62" t="s">
        <v>211</v>
      </c>
      <c r="K34" s="62" t="s">
        <v>212</v>
      </c>
    </row>
    <row r="35" spans="1:11" ht="80.25" customHeight="1">
      <c r="A35" s="28" t="s">
        <v>45</v>
      </c>
      <c r="B35" s="4" t="s">
        <v>46</v>
      </c>
      <c r="C35" s="8">
        <v>1834</v>
      </c>
      <c r="D35" s="8">
        <v>3074</v>
      </c>
      <c r="E35" s="15">
        <v>3266.5</v>
      </c>
      <c r="F35" s="13">
        <f t="shared" si="0"/>
        <v>1432.5</v>
      </c>
      <c r="G35" s="13">
        <f t="shared" si="1"/>
        <v>178.1</v>
      </c>
      <c r="H35" s="8">
        <f t="shared" si="2"/>
        <v>192.5</v>
      </c>
      <c r="I35" s="8">
        <f t="shared" si="3"/>
        <v>106.3</v>
      </c>
      <c r="J35" s="62" t="s">
        <v>193</v>
      </c>
      <c r="K35" s="62" t="s">
        <v>194</v>
      </c>
    </row>
    <row r="36" spans="1:11" ht="94.5" customHeight="1">
      <c r="A36" s="28" t="s">
        <v>47</v>
      </c>
      <c r="B36" s="4" t="s">
        <v>48</v>
      </c>
      <c r="C36" s="8">
        <v>2892</v>
      </c>
      <c r="D36" s="8">
        <v>1541</v>
      </c>
      <c r="E36" s="15">
        <v>1351.7</v>
      </c>
      <c r="F36" s="13">
        <f t="shared" si="0"/>
        <v>-1540.3</v>
      </c>
      <c r="G36" s="13">
        <f t="shared" si="1"/>
        <v>46.7</v>
      </c>
      <c r="H36" s="8">
        <f t="shared" si="2"/>
        <v>-189.3</v>
      </c>
      <c r="I36" s="8">
        <f t="shared" si="3"/>
        <v>87.7</v>
      </c>
      <c r="J36" s="44" t="s">
        <v>179</v>
      </c>
      <c r="K36" s="44" t="s">
        <v>195</v>
      </c>
    </row>
    <row r="37" spans="1:11" ht="114.75" customHeight="1">
      <c r="A37" s="28" t="s">
        <v>49</v>
      </c>
      <c r="B37" s="4" t="s">
        <v>50</v>
      </c>
      <c r="C37" s="8">
        <v>37926</v>
      </c>
      <c r="D37" s="8">
        <v>50500</v>
      </c>
      <c r="E37" s="15">
        <v>69476.1</v>
      </c>
      <c r="F37" s="13">
        <f t="shared" si="0"/>
        <v>31550.1</v>
      </c>
      <c r="G37" s="13">
        <f t="shared" si="1"/>
        <v>183.2</v>
      </c>
      <c r="H37" s="8">
        <f t="shared" si="2"/>
        <v>18976.1</v>
      </c>
      <c r="I37" s="8">
        <f t="shared" si="3"/>
        <v>137.6</v>
      </c>
      <c r="J37" s="44" t="s">
        <v>181</v>
      </c>
      <c r="K37" s="61" t="s">
        <v>196</v>
      </c>
    </row>
    <row r="38" spans="1:11" ht="79.5" customHeight="1">
      <c r="A38" s="27" t="s">
        <v>51</v>
      </c>
      <c r="B38" s="5" t="s">
        <v>52</v>
      </c>
      <c r="C38" s="9">
        <f>C39+C40</f>
        <v>33693</v>
      </c>
      <c r="D38" s="9">
        <f>D39+D40</f>
        <v>71097</v>
      </c>
      <c r="E38" s="14">
        <f>E39+E40</f>
        <v>83219.5</v>
      </c>
      <c r="F38" s="14">
        <f t="shared" si="0"/>
        <v>49526.5</v>
      </c>
      <c r="G38" s="14">
        <f t="shared" si="1"/>
        <v>247</v>
      </c>
      <c r="H38" s="9">
        <f t="shared" si="2"/>
        <v>12122.5</v>
      </c>
      <c r="I38" s="9">
        <f t="shared" si="3"/>
        <v>117.1</v>
      </c>
      <c r="J38" s="44" t="s">
        <v>199</v>
      </c>
      <c r="K38" s="44" t="s">
        <v>197</v>
      </c>
    </row>
    <row r="39" spans="1:11" ht="63" customHeight="1">
      <c r="A39" s="28" t="s">
        <v>53</v>
      </c>
      <c r="B39" s="4" t="s">
        <v>54</v>
      </c>
      <c r="C39" s="8">
        <v>26192</v>
      </c>
      <c r="D39" s="8">
        <v>45855</v>
      </c>
      <c r="E39" s="15">
        <v>56792.9</v>
      </c>
      <c r="F39" s="13">
        <f t="shared" si="0"/>
        <v>30600.9</v>
      </c>
      <c r="G39" s="13">
        <f t="shared" si="1"/>
        <v>216.8</v>
      </c>
      <c r="H39" s="8">
        <f t="shared" si="2"/>
        <v>10937.9</v>
      </c>
      <c r="I39" s="8">
        <f t="shared" si="3"/>
        <v>123.9</v>
      </c>
      <c r="J39" s="44" t="s">
        <v>200</v>
      </c>
      <c r="K39" s="61" t="s">
        <v>198</v>
      </c>
    </row>
    <row r="40" spans="1:11" ht="61.5" customHeight="1">
      <c r="A40" s="28" t="s">
        <v>55</v>
      </c>
      <c r="B40" s="4" t="s">
        <v>56</v>
      </c>
      <c r="C40" s="8">
        <v>7501</v>
      </c>
      <c r="D40" s="8">
        <v>25242</v>
      </c>
      <c r="E40" s="15">
        <v>26426.6</v>
      </c>
      <c r="F40" s="13">
        <f t="shared" si="0"/>
        <v>18925.6</v>
      </c>
      <c r="G40" s="13">
        <f t="shared" si="1"/>
        <v>352.3</v>
      </c>
      <c r="H40" s="8">
        <f t="shared" si="2"/>
        <v>1184.6</v>
      </c>
      <c r="I40" s="8">
        <f t="shared" si="3"/>
        <v>104.7</v>
      </c>
      <c r="J40" s="44" t="s">
        <v>148</v>
      </c>
      <c r="K40" s="59" t="s">
        <v>141</v>
      </c>
    </row>
    <row r="41" spans="1:11" ht="47.25">
      <c r="A41" s="27" t="s">
        <v>57</v>
      </c>
      <c r="B41" s="5" t="s">
        <v>58</v>
      </c>
      <c r="C41" s="9">
        <f>C43+C44</f>
        <v>50</v>
      </c>
      <c r="D41" s="9">
        <f>D42+D44+D43</f>
        <v>203</v>
      </c>
      <c r="E41" s="9">
        <f>E42+E44+E43</f>
        <v>1553.8</v>
      </c>
      <c r="F41" s="14">
        <f t="shared" si="0"/>
        <v>1503.8</v>
      </c>
      <c r="G41" s="14">
        <f t="shared" si="1"/>
        <v>3107.6</v>
      </c>
      <c r="H41" s="9">
        <f t="shared" si="2"/>
        <v>1350.8</v>
      </c>
      <c r="I41" s="9">
        <f t="shared" si="3"/>
        <v>765.4</v>
      </c>
      <c r="J41" s="44" t="s">
        <v>153</v>
      </c>
      <c r="K41" s="61" t="s">
        <v>187</v>
      </c>
    </row>
    <row r="42" spans="1:11" ht="126">
      <c r="A42" s="28" t="s">
        <v>163</v>
      </c>
      <c r="B42" s="4" t="s">
        <v>201</v>
      </c>
      <c r="C42" s="8"/>
      <c r="D42" s="8">
        <v>13</v>
      </c>
      <c r="E42" s="8">
        <v>12.9</v>
      </c>
      <c r="F42" s="13">
        <f t="shared" si="0"/>
        <v>12.9</v>
      </c>
      <c r="G42" s="13"/>
      <c r="H42" s="8">
        <f t="shared" si="2"/>
        <v>-0.1</v>
      </c>
      <c r="I42" s="8">
        <f t="shared" si="3"/>
        <v>99.2</v>
      </c>
      <c r="J42" s="44" t="s">
        <v>144</v>
      </c>
      <c r="K42" s="59" t="s">
        <v>141</v>
      </c>
    </row>
    <row r="43" spans="1:11" ht="51.75" customHeight="1">
      <c r="A43" s="28" t="s">
        <v>59</v>
      </c>
      <c r="B43" s="4" t="s">
        <v>60</v>
      </c>
      <c r="C43" s="8">
        <v>50</v>
      </c>
      <c r="D43" s="8">
        <v>190</v>
      </c>
      <c r="E43" s="15">
        <v>747.4</v>
      </c>
      <c r="F43" s="13">
        <f t="shared" si="0"/>
        <v>697.4</v>
      </c>
      <c r="G43" s="13">
        <f t="shared" si="1"/>
        <v>1494.8</v>
      </c>
      <c r="H43" s="8">
        <f t="shared" si="2"/>
        <v>557.4</v>
      </c>
      <c r="I43" s="8">
        <f t="shared" si="3"/>
        <v>393.4</v>
      </c>
      <c r="J43" s="44" t="s">
        <v>147</v>
      </c>
      <c r="K43" s="44" t="s">
        <v>147</v>
      </c>
    </row>
    <row r="44" spans="1:11" ht="56.25" customHeight="1">
      <c r="A44" s="28" t="s">
        <v>126</v>
      </c>
      <c r="B44" s="11">
        <v>11413000000000000</v>
      </c>
      <c r="C44" s="8">
        <v>0</v>
      </c>
      <c r="D44" s="8">
        <v>0</v>
      </c>
      <c r="E44" s="15">
        <v>793.5</v>
      </c>
      <c r="F44" s="13">
        <f t="shared" si="0"/>
        <v>793.5</v>
      </c>
      <c r="G44" s="13"/>
      <c r="H44" s="8">
        <f t="shared" si="2"/>
        <v>793.5</v>
      </c>
      <c r="I44" s="8"/>
      <c r="J44" s="44" t="s">
        <v>144</v>
      </c>
      <c r="K44" s="63" t="s">
        <v>144</v>
      </c>
    </row>
    <row r="45" spans="1:11" ht="45.75" customHeight="1">
      <c r="A45" s="27" t="s">
        <v>61</v>
      </c>
      <c r="B45" s="5" t="s">
        <v>62</v>
      </c>
      <c r="C45" s="9">
        <f>C46+C47</f>
        <v>153</v>
      </c>
      <c r="D45" s="9">
        <f>D46+D47</f>
        <v>123</v>
      </c>
      <c r="E45" s="9">
        <f>E46+E47</f>
        <v>108.4</v>
      </c>
      <c r="F45" s="14">
        <f t="shared" si="0"/>
        <v>-44.6</v>
      </c>
      <c r="G45" s="14">
        <f t="shared" si="1"/>
        <v>70.8</v>
      </c>
      <c r="H45" s="9">
        <f t="shared" si="2"/>
        <v>-14.6</v>
      </c>
      <c r="I45" s="9">
        <f t="shared" si="3"/>
        <v>88.1</v>
      </c>
      <c r="J45" s="44" t="s">
        <v>202</v>
      </c>
      <c r="K45" s="44" t="s">
        <v>213</v>
      </c>
    </row>
    <row r="46" spans="1:11" ht="85.5" customHeight="1">
      <c r="A46" s="28" t="s">
        <v>63</v>
      </c>
      <c r="B46" s="4" t="s">
        <v>64</v>
      </c>
      <c r="C46" s="8">
        <v>60</v>
      </c>
      <c r="D46" s="8">
        <v>30</v>
      </c>
      <c r="E46" s="15">
        <v>15</v>
      </c>
      <c r="F46" s="13">
        <f t="shared" si="0"/>
        <v>-45</v>
      </c>
      <c r="G46" s="13">
        <f t="shared" si="1"/>
        <v>25</v>
      </c>
      <c r="H46" s="8">
        <f t="shared" si="2"/>
        <v>-15</v>
      </c>
      <c r="I46" s="8">
        <f t="shared" si="3"/>
        <v>50</v>
      </c>
      <c r="J46" s="44" t="s">
        <v>178</v>
      </c>
      <c r="K46" s="44" t="s">
        <v>178</v>
      </c>
    </row>
    <row r="47" spans="1:11" ht="93" customHeight="1">
      <c r="A47" s="28" t="s">
        <v>127</v>
      </c>
      <c r="B47" s="11">
        <v>1.1507E+17</v>
      </c>
      <c r="C47" s="8">
        <v>93</v>
      </c>
      <c r="D47" s="8">
        <v>93</v>
      </c>
      <c r="E47" s="15">
        <v>93.4</v>
      </c>
      <c r="F47" s="13">
        <f t="shared" si="0"/>
        <v>0.4</v>
      </c>
      <c r="G47" s="13">
        <f t="shared" si="1"/>
        <v>100.4</v>
      </c>
      <c r="H47" s="8">
        <f t="shared" si="2"/>
        <v>0.4</v>
      </c>
      <c r="I47" s="8">
        <f t="shared" si="3"/>
        <v>100.4</v>
      </c>
      <c r="J47" s="64" t="s">
        <v>141</v>
      </c>
      <c r="K47" s="64" t="s">
        <v>141</v>
      </c>
    </row>
    <row r="48" spans="1:11" ht="92.25" customHeight="1">
      <c r="A48" s="27" t="s">
        <v>65</v>
      </c>
      <c r="B48" s="5" t="s">
        <v>66</v>
      </c>
      <c r="C48" s="9">
        <f>C49+C50+C51+C52</f>
        <v>167191</v>
      </c>
      <c r="D48" s="9">
        <f>D49+D50+D51+D52</f>
        <v>228713</v>
      </c>
      <c r="E48" s="9">
        <f>E49+E50+E51+E52</f>
        <v>236579.2</v>
      </c>
      <c r="F48" s="14">
        <f t="shared" si="0"/>
        <v>69388.2</v>
      </c>
      <c r="G48" s="14">
        <f t="shared" si="1"/>
        <v>141.5</v>
      </c>
      <c r="H48" s="9">
        <f t="shared" si="2"/>
        <v>7866.2</v>
      </c>
      <c r="I48" s="9">
        <f t="shared" si="3"/>
        <v>103.4</v>
      </c>
      <c r="J48" s="44" t="s">
        <v>204</v>
      </c>
      <c r="K48" s="64" t="s">
        <v>141</v>
      </c>
    </row>
    <row r="49" spans="1:11" ht="111.75" customHeight="1">
      <c r="A49" s="28" t="s">
        <v>118</v>
      </c>
      <c r="B49" s="7" t="s">
        <v>119</v>
      </c>
      <c r="C49" s="8">
        <v>166191</v>
      </c>
      <c r="D49" s="8">
        <v>220021</v>
      </c>
      <c r="E49" s="13">
        <v>231438.7</v>
      </c>
      <c r="F49" s="13">
        <f t="shared" si="0"/>
        <v>65247.7</v>
      </c>
      <c r="G49" s="13">
        <f t="shared" si="1"/>
        <v>139.3</v>
      </c>
      <c r="H49" s="8">
        <f t="shared" si="2"/>
        <v>11417.7</v>
      </c>
      <c r="I49" s="8">
        <f t="shared" si="3"/>
        <v>105.2</v>
      </c>
      <c r="J49" s="44" t="s">
        <v>203</v>
      </c>
      <c r="K49" s="64" t="s">
        <v>141</v>
      </c>
    </row>
    <row r="50" spans="1:11" ht="156" customHeight="1">
      <c r="A50" s="28" t="s">
        <v>120</v>
      </c>
      <c r="B50" s="17" t="s">
        <v>121</v>
      </c>
      <c r="C50" s="8">
        <v>262</v>
      </c>
      <c r="D50" s="8">
        <v>3893</v>
      </c>
      <c r="E50" s="15">
        <v>9955.4</v>
      </c>
      <c r="F50" s="13">
        <f t="shared" si="0"/>
        <v>9693.4</v>
      </c>
      <c r="G50" s="13">
        <f t="shared" si="1"/>
        <v>3799.8</v>
      </c>
      <c r="H50" s="8">
        <f t="shared" si="2"/>
        <v>6062.4</v>
      </c>
      <c r="I50" s="8">
        <f t="shared" si="3"/>
        <v>255.7</v>
      </c>
      <c r="J50" s="65" t="s">
        <v>205</v>
      </c>
      <c r="K50" s="65" t="s">
        <v>206</v>
      </c>
    </row>
    <row r="51" spans="1:11" ht="108" customHeight="1">
      <c r="A51" s="28" t="s">
        <v>122</v>
      </c>
      <c r="B51" s="7" t="s">
        <v>123</v>
      </c>
      <c r="C51" s="8">
        <v>738</v>
      </c>
      <c r="D51" s="8">
        <v>4795</v>
      </c>
      <c r="E51" s="15">
        <v>-4819.2</v>
      </c>
      <c r="F51" s="13">
        <f t="shared" si="0"/>
        <v>-5557.2</v>
      </c>
      <c r="G51" s="13">
        <f t="shared" si="1"/>
        <v>-653</v>
      </c>
      <c r="H51" s="8">
        <f t="shared" si="2"/>
        <v>-9614.2</v>
      </c>
      <c r="I51" s="8">
        <f t="shared" si="3"/>
        <v>-100.5</v>
      </c>
      <c r="J51" s="65" t="s">
        <v>183</v>
      </c>
      <c r="K51" s="65" t="s">
        <v>182</v>
      </c>
    </row>
    <row r="52" spans="1:11" ht="99" customHeight="1">
      <c r="A52" s="28" t="s">
        <v>124</v>
      </c>
      <c r="B52" s="7" t="s">
        <v>125</v>
      </c>
      <c r="C52" s="8">
        <v>0</v>
      </c>
      <c r="D52" s="8">
        <v>4</v>
      </c>
      <c r="E52" s="15">
        <v>4.3</v>
      </c>
      <c r="F52" s="13">
        <f t="shared" si="0"/>
        <v>4.3</v>
      </c>
      <c r="G52" s="13"/>
      <c r="H52" s="8">
        <f t="shared" si="2"/>
        <v>0.3</v>
      </c>
      <c r="I52" s="8">
        <f t="shared" si="3"/>
        <v>107.5</v>
      </c>
      <c r="J52" s="61" t="s">
        <v>207</v>
      </c>
      <c r="K52" s="61" t="s">
        <v>207</v>
      </c>
    </row>
    <row r="53" spans="1:11" ht="34.5" customHeight="1">
      <c r="A53" s="28" t="s">
        <v>67</v>
      </c>
      <c r="B53" s="4" t="s">
        <v>68</v>
      </c>
      <c r="C53" s="8">
        <v>0</v>
      </c>
      <c r="D53" s="8">
        <f>D54+D55</f>
        <v>126</v>
      </c>
      <c r="E53" s="8">
        <f>E54+E55</f>
        <v>831.2</v>
      </c>
      <c r="F53" s="13">
        <f t="shared" si="0"/>
        <v>831.2</v>
      </c>
      <c r="G53" s="13"/>
      <c r="H53" s="8">
        <f t="shared" si="2"/>
        <v>705.2</v>
      </c>
      <c r="I53" s="8">
        <f t="shared" si="3"/>
        <v>659.7</v>
      </c>
      <c r="J53" s="58" t="s">
        <v>144</v>
      </c>
      <c r="K53" s="61" t="s">
        <v>146</v>
      </c>
    </row>
    <row r="54" spans="1:11" ht="24" customHeight="1">
      <c r="A54" s="28" t="s">
        <v>69</v>
      </c>
      <c r="B54" s="4" t="s">
        <v>70</v>
      </c>
      <c r="C54" s="8">
        <v>0</v>
      </c>
      <c r="D54" s="8">
        <v>0</v>
      </c>
      <c r="E54" s="15">
        <v>705.1</v>
      </c>
      <c r="F54" s="13">
        <f t="shared" si="0"/>
        <v>705.1</v>
      </c>
      <c r="G54" s="13"/>
      <c r="H54" s="8">
        <f t="shared" si="2"/>
        <v>705.1</v>
      </c>
      <c r="I54" s="8"/>
      <c r="J54" s="58" t="s">
        <v>144</v>
      </c>
      <c r="K54" s="61" t="s">
        <v>146</v>
      </c>
    </row>
    <row r="55" spans="1:11" ht="48.75" customHeight="1">
      <c r="A55" s="28" t="s">
        <v>71</v>
      </c>
      <c r="B55" s="4" t="s">
        <v>72</v>
      </c>
      <c r="C55" s="8">
        <v>0</v>
      </c>
      <c r="D55" s="8">
        <v>126</v>
      </c>
      <c r="E55" s="15">
        <v>126.1</v>
      </c>
      <c r="F55" s="13">
        <f t="shared" si="0"/>
        <v>126.1</v>
      </c>
      <c r="G55" s="13"/>
      <c r="H55" s="8">
        <f t="shared" si="2"/>
        <v>0.1</v>
      </c>
      <c r="I55" s="8">
        <f t="shared" si="3"/>
        <v>100.1</v>
      </c>
      <c r="J55" s="58" t="s">
        <v>144</v>
      </c>
      <c r="K55" s="64" t="s">
        <v>141</v>
      </c>
    </row>
    <row r="56" spans="1:11" s="6" customFormat="1" ht="76.5" customHeight="1">
      <c r="A56" s="30" t="s">
        <v>88</v>
      </c>
      <c r="B56" s="18" t="s">
        <v>89</v>
      </c>
      <c r="C56" s="41">
        <f>C57+C67+C73+C76+C79+C70</f>
        <v>17696439.2</v>
      </c>
      <c r="D56" s="41">
        <f>D57+D67+D73+D76+D79+D70</f>
        <v>21608904.2</v>
      </c>
      <c r="E56" s="41">
        <f>E57+E67+E73+E76+E79+E70</f>
        <v>20676306.9</v>
      </c>
      <c r="F56" s="14">
        <f t="shared" si="0"/>
        <v>2979867.7</v>
      </c>
      <c r="G56" s="14">
        <f t="shared" si="1"/>
        <v>116.8</v>
      </c>
      <c r="H56" s="9">
        <f t="shared" si="2"/>
        <v>-932597.3</v>
      </c>
      <c r="I56" s="9">
        <f t="shared" si="3"/>
        <v>95.7</v>
      </c>
      <c r="J56" s="58" t="s">
        <v>155</v>
      </c>
      <c r="K56" s="61"/>
    </row>
    <row r="57" spans="1:11" ht="50.25" customHeight="1">
      <c r="A57" s="29" t="s">
        <v>90</v>
      </c>
      <c r="B57" s="19" t="s">
        <v>91</v>
      </c>
      <c r="C57" s="20">
        <f>C58+C64+C65+C66</f>
        <v>17665441.1</v>
      </c>
      <c r="D57" s="20">
        <f>D58+D64+D65+D66</f>
        <v>20917685.9</v>
      </c>
      <c r="E57" s="20">
        <f>E58+E64+E65+E66</f>
        <v>19958761.3</v>
      </c>
      <c r="F57" s="13">
        <f t="shared" si="0"/>
        <v>2293320.2</v>
      </c>
      <c r="G57" s="13">
        <f t="shared" si="1"/>
        <v>113</v>
      </c>
      <c r="H57" s="8">
        <f t="shared" si="2"/>
        <v>-958924.6</v>
      </c>
      <c r="I57" s="8">
        <f t="shared" si="3"/>
        <v>95.4</v>
      </c>
      <c r="J57" s="66" t="s">
        <v>154</v>
      </c>
      <c r="K57" s="67"/>
    </row>
    <row r="58" spans="1:11" ht="39.75" customHeight="1">
      <c r="A58" s="29" t="s">
        <v>92</v>
      </c>
      <c r="B58" s="22" t="s">
        <v>102</v>
      </c>
      <c r="C58" s="20">
        <f>C59+C60+C61+C62</f>
        <v>9732907.9</v>
      </c>
      <c r="D58" s="20">
        <f>D59+D60+D61+D62</f>
        <v>10542970.1</v>
      </c>
      <c r="E58" s="20">
        <f>E59+E60+E61+E62+E63</f>
        <v>10575418.8</v>
      </c>
      <c r="F58" s="13">
        <f t="shared" si="0"/>
        <v>842510.9</v>
      </c>
      <c r="G58" s="13">
        <f t="shared" si="1"/>
        <v>108.7</v>
      </c>
      <c r="H58" s="8">
        <f t="shared" si="2"/>
        <v>32448.7</v>
      </c>
      <c r="I58" s="8">
        <f t="shared" si="3"/>
        <v>100.3</v>
      </c>
      <c r="J58" s="68"/>
      <c r="K58" s="69"/>
    </row>
    <row r="59" spans="1:11" ht="31.5">
      <c r="A59" s="29" t="s">
        <v>93</v>
      </c>
      <c r="B59" s="22" t="s">
        <v>103</v>
      </c>
      <c r="C59" s="21">
        <v>9374943.9</v>
      </c>
      <c r="D59" s="21">
        <v>9374943.9</v>
      </c>
      <c r="E59" s="21">
        <v>9374943.9</v>
      </c>
      <c r="F59" s="8">
        <f t="shared" si="0"/>
        <v>0</v>
      </c>
      <c r="G59" s="13">
        <f t="shared" si="1"/>
        <v>100</v>
      </c>
      <c r="H59" s="8">
        <f t="shared" si="2"/>
        <v>0</v>
      </c>
      <c r="I59" s="8">
        <f t="shared" si="3"/>
        <v>100</v>
      </c>
      <c r="J59" s="60"/>
      <c r="K59" s="61"/>
    </row>
    <row r="60" spans="1:11" ht="52.5" customHeight="1">
      <c r="A60" s="29" t="s">
        <v>94</v>
      </c>
      <c r="B60" s="22" t="s">
        <v>104</v>
      </c>
      <c r="C60" s="21">
        <v>0</v>
      </c>
      <c r="D60" s="21">
        <v>623700</v>
      </c>
      <c r="E60" s="21">
        <v>623700</v>
      </c>
      <c r="F60" s="13">
        <f t="shared" si="0"/>
        <v>623700</v>
      </c>
      <c r="G60" s="21">
        <v>0</v>
      </c>
      <c r="H60" s="8">
        <f t="shared" si="2"/>
        <v>0</v>
      </c>
      <c r="I60" s="8">
        <f t="shared" si="3"/>
        <v>100</v>
      </c>
      <c r="J60" s="61" t="s">
        <v>171</v>
      </c>
      <c r="K60" s="61"/>
    </row>
    <row r="61" spans="1:11" ht="70.5" customHeight="1">
      <c r="A61" s="29" t="s">
        <v>101</v>
      </c>
      <c r="B61" s="22" t="s">
        <v>105</v>
      </c>
      <c r="C61" s="21">
        <v>357964</v>
      </c>
      <c r="D61" s="21">
        <v>357964</v>
      </c>
      <c r="E61" s="21">
        <v>357964</v>
      </c>
      <c r="F61" s="8">
        <f t="shared" si="0"/>
        <v>0</v>
      </c>
      <c r="G61" s="13">
        <f t="shared" si="1"/>
        <v>100</v>
      </c>
      <c r="H61" s="8">
        <f t="shared" si="2"/>
        <v>0</v>
      </c>
      <c r="I61" s="8">
        <f t="shared" si="3"/>
        <v>100</v>
      </c>
      <c r="J61" s="70"/>
      <c r="K61" s="61"/>
    </row>
    <row r="62" spans="1:11" ht="87" customHeight="1">
      <c r="A62" s="29" t="s">
        <v>130</v>
      </c>
      <c r="B62" s="23" t="s">
        <v>129</v>
      </c>
      <c r="C62" s="21">
        <v>0</v>
      </c>
      <c r="D62" s="37">
        <v>186362.2</v>
      </c>
      <c r="E62" s="37">
        <v>186362.2</v>
      </c>
      <c r="F62" s="13">
        <f t="shared" si="0"/>
        <v>186362.2</v>
      </c>
      <c r="G62" s="21">
        <v>0</v>
      </c>
      <c r="H62" s="8">
        <f t="shared" si="2"/>
        <v>0</v>
      </c>
      <c r="I62" s="8">
        <f t="shared" si="3"/>
        <v>100</v>
      </c>
      <c r="J62" s="61" t="s">
        <v>172</v>
      </c>
      <c r="K62" s="61"/>
    </row>
    <row r="63" spans="1:11" ht="87" customHeight="1">
      <c r="A63" s="29" t="s">
        <v>131</v>
      </c>
      <c r="B63" s="42" t="s">
        <v>170</v>
      </c>
      <c r="C63" s="21">
        <v>0</v>
      </c>
      <c r="D63" s="21">
        <v>0</v>
      </c>
      <c r="E63" s="37">
        <v>32448.7</v>
      </c>
      <c r="F63" s="13">
        <f t="shared" si="0"/>
        <v>32448.7</v>
      </c>
      <c r="G63" s="21">
        <v>0</v>
      </c>
      <c r="H63" s="8">
        <f t="shared" si="2"/>
        <v>32448.7</v>
      </c>
      <c r="I63" s="21">
        <v>0</v>
      </c>
      <c r="J63" s="61" t="s">
        <v>173</v>
      </c>
      <c r="K63" s="61" t="s">
        <v>173</v>
      </c>
    </row>
    <row r="64" spans="1:11" ht="222.75" customHeight="1">
      <c r="A64" s="29" t="s">
        <v>95</v>
      </c>
      <c r="B64" s="22" t="s">
        <v>106</v>
      </c>
      <c r="C64" s="20">
        <v>4646225.2</v>
      </c>
      <c r="D64" s="38">
        <v>5438154.9</v>
      </c>
      <c r="E64" s="39">
        <v>4575674.6</v>
      </c>
      <c r="F64" s="13">
        <f t="shared" si="0"/>
        <v>-70550.6</v>
      </c>
      <c r="G64" s="13">
        <f t="shared" si="1"/>
        <v>98.5</v>
      </c>
      <c r="H64" s="8">
        <f t="shared" si="2"/>
        <v>-862480.3</v>
      </c>
      <c r="I64" s="8">
        <f>E64*100/D64</f>
        <v>84.1</v>
      </c>
      <c r="J64" s="71"/>
      <c r="K64" s="71" t="s">
        <v>174</v>
      </c>
    </row>
    <row r="65" spans="1:11" ht="138.75" customHeight="1">
      <c r="A65" s="29" t="s">
        <v>96</v>
      </c>
      <c r="B65" s="22" t="s">
        <v>107</v>
      </c>
      <c r="C65" s="20">
        <v>1534324.7</v>
      </c>
      <c r="D65" s="38">
        <v>1521749</v>
      </c>
      <c r="E65" s="39">
        <v>1486278.1</v>
      </c>
      <c r="F65" s="13">
        <f t="shared" si="0"/>
        <v>-48046.6</v>
      </c>
      <c r="G65" s="13">
        <f t="shared" si="1"/>
        <v>96.9</v>
      </c>
      <c r="H65" s="8">
        <f t="shared" si="2"/>
        <v>-35470.9</v>
      </c>
      <c r="I65" s="8">
        <f t="shared" si="3"/>
        <v>97.7</v>
      </c>
      <c r="J65" s="61"/>
      <c r="K65" s="61"/>
    </row>
    <row r="66" spans="1:11" ht="103.5" customHeight="1">
      <c r="A66" s="29" t="s">
        <v>97</v>
      </c>
      <c r="B66" s="22" t="s">
        <v>108</v>
      </c>
      <c r="C66" s="20">
        <v>1751983.3</v>
      </c>
      <c r="D66" s="38">
        <v>3414811.9</v>
      </c>
      <c r="E66" s="39">
        <v>3321389.8</v>
      </c>
      <c r="F66" s="13">
        <f t="shared" si="0"/>
        <v>1569406.5</v>
      </c>
      <c r="G66" s="13">
        <f t="shared" si="1"/>
        <v>189.6</v>
      </c>
      <c r="H66" s="8">
        <f t="shared" si="2"/>
        <v>-93422.1</v>
      </c>
      <c r="I66" s="8">
        <f t="shared" si="3"/>
        <v>97.3</v>
      </c>
      <c r="J66" s="61" t="s">
        <v>177</v>
      </c>
      <c r="K66" s="61"/>
    </row>
    <row r="67" spans="1:11" ht="47.25">
      <c r="A67" s="31" t="s">
        <v>73</v>
      </c>
      <c r="B67" s="24" t="s">
        <v>74</v>
      </c>
      <c r="C67" s="37">
        <f aca="true" t="shared" si="4" ref="C67:E68">C68</f>
        <v>24698.1</v>
      </c>
      <c r="D67" s="37">
        <f t="shared" si="4"/>
        <v>24675.2</v>
      </c>
      <c r="E67" s="37">
        <f t="shared" si="4"/>
        <v>24606.6</v>
      </c>
      <c r="F67" s="13">
        <f t="shared" si="0"/>
        <v>-91.5</v>
      </c>
      <c r="G67" s="13">
        <f t="shared" si="1"/>
        <v>99.6</v>
      </c>
      <c r="H67" s="8">
        <f t="shared" si="2"/>
        <v>-68.6</v>
      </c>
      <c r="I67" s="8">
        <f t="shared" si="3"/>
        <v>99.7</v>
      </c>
      <c r="J67" s="66"/>
      <c r="K67" s="67"/>
    </row>
    <row r="68" spans="1:11" ht="74.25" customHeight="1">
      <c r="A68" s="31" t="s">
        <v>75</v>
      </c>
      <c r="B68" s="24" t="s">
        <v>109</v>
      </c>
      <c r="C68" s="37">
        <f t="shared" si="4"/>
        <v>24698.1</v>
      </c>
      <c r="D68" s="37">
        <f t="shared" si="4"/>
        <v>24675.2</v>
      </c>
      <c r="E68" s="37">
        <f t="shared" si="4"/>
        <v>24606.6</v>
      </c>
      <c r="F68" s="13">
        <f aca="true" t="shared" si="5" ref="F68:F80">E68-C68</f>
        <v>-91.5</v>
      </c>
      <c r="G68" s="13">
        <f>E68*100/C68</f>
        <v>99.6</v>
      </c>
      <c r="H68" s="8">
        <f aca="true" t="shared" si="6" ref="H68:H80">E68-D68</f>
        <v>-68.6</v>
      </c>
      <c r="I68" s="8">
        <f aca="true" t="shared" si="7" ref="I68:I80">E68*100/D68</f>
        <v>99.7</v>
      </c>
      <c r="J68" s="72"/>
      <c r="K68" s="73"/>
    </row>
    <row r="69" spans="1:11" s="6" customFormat="1" ht="182.25" customHeight="1">
      <c r="A69" s="29" t="s">
        <v>98</v>
      </c>
      <c r="B69" s="22" t="s">
        <v>110</v>
      </c>
      <c r="C69" s="21">
        <v>24698.1</v>
      </c>
      <c r="D69" s="37">
        <v>24675.2</v>
      </c>
      <c r="E69" s="37">
        <v>24606.6</v>
      </c>
      <c r="F69" s="13">
        <f t="shared" si="5"/>
        <v>-91.5</v>
      </c>
      <c r="G69" s="13">
        <f>E69*100/C69</f>
        <v>99.6</v>
      </c>
      <c r="H69" s="8">
        <f t="shared" si="6"/>
        <v>-68.6</v>
      </c>
      <c r="I69" s="8">
        <f t="shared" si="7"/>
        <v>99.7</v>
      </c>
      <c r="J69" s="68"/>
      <c r="K69" s="69"/>
    </row>
    <row r="70" spans="1:11" s="6" customFormat="1" ht="35.25" customHeight="1">
      <c r="A70" s="31" t="s">
        <v>132</v>
      </c>
      <c r="B70" s="24" t="s">
        <v>133</v>
      </c>
      <c r="C70" s="21">
        <v>0</v>
      </c>
      <c r="D70" s="37">
        <f>D71</f>
        <v>15300.2</v>
      </c>
      <c r="E70" s="37">
        <f>E71</f>
        <v>15300.2</v>
      </c>
      <c r="F70" s="13">
        <f t="shared" si="5"/>
        <v>15300.2</v>
      </c>
      <c r="G70" s="21">
        <v>0</v>
      </c>
      <c r="H70" s="8">
        <f t="shared" si="6"/>
        <v>0</v>
      </c>
      <c r="I70" s="8">
        <f t="shared" si="7"/>
        <v>100</v>
      </c>
      <c r="J70" s="67" t="s">
        <v>176</v>
      </c>
      <c r="K70" s="67"/>
    </row>
    <row r="71" spans="1:11" s="6" customFormat="1" ht="52.5" customHeight="1">
      <c r="A71" s="31" t="s">
        <v>134</v>
      </c>
      <c r="B71" s="24" t="s">
        <v>135</v>
      </c>
      <c r="C71" s="21">
        <v>0</v>
      </c>
      <c r="D71" s="37">
        <f>D72</f>
        <v>15300.2</v>
      </c>
      <c r="E71" s="37">
        <f>E72</f>
        <v>15300.2</v>
      </c>
      <c r="F71" s="13">
        <f t="shared" si="5"/>
        <v>15300.2</v>
      </c>
      <c r="G71" s="21">
        <v>0</v>
      </c>
      <c r="H71" s="8">
        <f t="shared" si="6"/>
        <v>0</v>
      </c>
      <c r="I71" s="8">
        <f t="shared" si="7"/>
        <v>100</v>
      </c>
      <c r="J71" s="73"/>
      <c r="K71" s="73"/>
    </row>
    <row r="72" spans="1:11" s="6" customFormat="1" ht="63" customHeight="1">
      <c r="A72" s="31" t="s">
        <v>136</v>
      </c>
      <c r="B72" s="24" t="s">
        <v>137</v>
      </c>
      <c r="C72" s="21">
        <v>0</v>
      </c>
      <c r="D72" s="37">
        <v>15300.2</v>
      </c>
      <c r="E72" s="40">
        <v>15300.2</v>
      </c>
      <c r="F72" s="13">
        <f t="shared" si="5"/>
        <v>15300.2</v>
      </c>
      <c r="G72" s="21">
        <v>0</v>
      </c>
      <c r="H72" s="8">
        <f t="shared" si="6"/>
        <v>0</v>
      </c>
      <c r="I72" s="8">
        <f t="shared" si="7"/>
        <v>100</v>
      </c>
      <c r="J72" s="69"/>
      <c r="K72" s="69"/>
    </row>
    <row r="73" spans="1:11" ht="16.5" customHeight="1">
      <c r="A73" s="31" t="s">
        <v>76</v>
      </c>
      <c r="B73" s="24" t="s">
        <v>77</v>
      </c>
      <c r="C73" s="21">
        <f aca="true" t="shared" si="8" ref="C73:E74">C74</f>
        <v>6300</v>
      </c>
      <c r="D73" s="21">
        <f t="shared" si="8"/>
        <v>9389.8</v>
      </c>
      <c r="E73" s="21">
        <f t="shared" si="8"/>
        <v>8839.8</v>
      </c>
      <c r="F73" s="13">
        <f t="shared" si="5"/>
        <v>2539.8</v>
      </c>
      <c r="G73" s="13">
        <f>E73*100/C73</f>
        <v>140.3</v>
      </c>
      <c r="H73" s="8">
        <f t="shared" si="6"/>
        <v>-550</v>
      </c>
      <c r="I73" s="8">
        <f t="shared" si="7"/>
        <v>94.1</v>
      </c>
      <c r="J73" s="67" t="s">
        <v>176</v>
      </c>
      <c r="K73" s="74"/>
    </row>
    <row r="74" spans="1:11" ht="30.75" customHeight="1">
      <c r="A74" s="31" t="s">
        <v>78</v>
      </c>
      <c r="B74" s="24" t="s">
        <v>111</v>
      </c>
      <c r="C74" s="21">
        <f t="shared" si="8"/>
        <v>6300</v>
      </c>
      <c r="D74" s="21">
        <f t="shared" si="8"/>
        <v>9389.8</v>
      </c>
      <c r="E74" s="21">
        <f t="shared" si="8"/>
        <v>8839.8</v>
      </c>
      <c r="F74" s="13">
        <f t="shared" si="5"/>
        <v>2539.8</v>
      </c>
      <c r="G74" s="13">
        <f>E74*100/C74</f>
        <v>140.3</v>
      </c>
      <c r="H74" s="8">
        <f t="shared" si="6"/>
        <v>-550</v>
      </c>
      <c r="I74" s="8">
        <f t="shared" si="7"/>
        <v>94.1</v>
      </c>
      <c r="J74" s="73"/>
      <c r="K74" s="75"/>
    </row>
    <row r="75" spans="1:11" ht="30.75" customHeight="1">
      <c r="A75" s="31" t="s">
        <v>78</v>
      </c>
      <c r="B75" s="24" t="s">
        <v>138</v>
      </c>
      <c r="C75" s="21">
        <v>6300</v>
      </c>
      <c r="D75" s="37">
        <v>9389.8</v>
      </c>
      <c r="E75" s="37">
        <v>8839.8</v>
      </c>
      <c r="F75" s="13">
        <f t="shared" si="5"/>
        <v>2539.8</v>
      </c>
      <c r="G75" s="13">
        <f>E75*100/C75</f>
        <v>140.3</v>
      </c>
      <c r="H75" s="8">
        <f t="shared" si="6"/>
        <v>-550</v>
      </c>
      <c r="I75" s="8">
        <f t="shared" si="7"/>
        <v>94.1</v>
      </c>
      <c r="J75" s="69"/>
      <c r="K75" s="76"/>
    </row>
    <row r="76" spans="1:11" ht="96.75" customHeight="1">
      <c r="A76" s="31" t="s">
        <v>112</v>
      </c>
      <c r="B76" s="24" t="s">
        <v>79</v>
      </c>
      <c r="C76" s="21">
        <v>0</v>
      </c>
      <c r="D76" s="37">
        <f>D77</f>
        <v>683252.2</v>
      </c>
      <c r="E76" s="37">
        <f>E77</f>
        <v>726730.5</v>
      </c>
      <c r="F76" s="13">
        <f t="shared" si="5"/>
        <v>726730.5</v>
      </c>
      <c r="G76" s="21">
        <v>0</v>
      </c>
      <c r="H76" s="8">
        <f t="shared" si="6"/>
        <v>43478.3</v>
      </c>
      <c r="I76" s="8">
        <f t="shared" si="7"/>
        <v>106.4</v>
      </c>
      <c r="J76" s="77" t="s">
        <v>176</v>
      </c>
      <c r="K76" s="77" t="s">
        <v>175</v>
      </c>
    </row>
    <row r="77" spans="1:11" ht="128.25" customHeight="1">
      <c r="A77" s="31" t="s">
        <v>113</v>
      </c>
      <c r="B77" s="24" t="s">
        <v>114</v>
      </c>
      <c r="C77" s="21">
        <v>0</v>
      </c>
      <c r="D77" s="37">
        <f>D78</f>
        <v>683252.2</v>
      </c>
      <c r="E77" s="37">
        <f>E78</f>
        <v>726730.5</v>
      </c>
      <c r="F77" s="13">
        <f t="shared" si="5"/>
        <v>726730.5</v>
      </c>
      <c r="G77" s="21">
        <v>0</v>
      </c>
      <c r="H77" s="8">
        <f t="shared" si="6"/>
        <v>43478.3</v>
      </c>
      <c r="I77" s="8">
        <f t="shared" si="7"/>
        <v>106.4</v>
      </c>
      <c r="J77" s="77"/>
      <c r="K77" s="77"/>
    </row>
    <row r="78" spans="1:11" ht="130.5" customHeight="1">
      <c r="A78" s="31" t="s">
        <v>115</v>
      </c>
      <c r="B78" s="24" t="s">
        <v>116</v>
      </c>
      <c r="C78" s="21">
        <v>0</v>
      </c>
      <c r="D78" s="37">
        <v>683252.2</v>
      </c>
      <c r="E78" s="40">
        <v>726730.5</v>
      </c>
      <c r="F78" s="13">
        <f t="shared" si="5"/>
        <v>726730.5</v>
      </c>
      <c r="G78" s="21">
        <v>0</v>
      </c>
      <c r="H78" s="8">
        <f t="shared" si="6"/>
        <v>43478.3</v>
      </c>
      <c r="I78" s="8">
        <f t="shared" si="7"/>
        <v>106.4</v>
      </c>
      <c r="J78" s="77"/>
      <c r="K78" s="77"/>
    </row>
    <row r="79" spans="1:11" s="6" customFormat="1" ht="81" customHeight="1">
      <c r="A79" s="31" t="s">
        <v>80</v>
      </c>
      <c r="B79" s="24" t="s">
        <v>81</v>
      </c>
      <c r="C79" s="21">
        <v>0</v>
      </c>
      <c r="D79" s="37">
        <f>D80</f>
        <v>-41399.1</v>
      </c>
      <c r="E79" s="37">
        <f>E80</f>
        <v>-57931.5</v>
      </c>
      <c r="F79" s="13">
        <f t="shared" si="5"/>
        <v>-57931.5</v>
      </c>
      <c r="G79" s="21">
        <v>0</v>
      </c>
      <c r="H79" s="8">
        <f t="shared" si="6"/>
        <v>-16532.4</v>
      </c>
      <c r="I79" s="8">
        <f t="shared" si="7"/>
        <v>139.9</v>
      </c>
      <c r="J79" s="77"/>
      <c r="K79" s="77"/>
    </row>
    <row r="80" spans="1:11" ht="66" customHeight="1">
      <c r="A80" s="31" t="s">
        <v>82</v>
      </c>
      <c r="B80" s="24" t="s">
        <v>117</v>
      </c>
      <c r="C80" s="21">
        <v>0</v>
      </c>
      <c r="D80" s="37">
        <v>-41399.1</v>
      </c>
      <c r="E80" s="40">
        <v>-57931.5</v>
      </c>
      <c r="F80" s="13">
        <f t="shared" si="5"/>
        <v>-57931.5</v>
      </c>
      <c r="G80" s="21">
        <v>0</v>
      </c>
      <c r="H80" s="8">
        <f t="shared" si="6"/>
        <v>-16532.4</v>
      </c>
      <c r="I80" s="8">
        <f t="shared" si="7"/>
        <v>139.9</v>
      </c>
      <c r="J80" s="77"/>
      <c r="K80" s="77"/>
    </row>
  </sheetData>
  <sheetProtection/>
  <mergeCells count="20">
    <mergeCell ref="E5:E6"/>
    <mergeCell ref="K67:K69"/>
    <mergeCell ref="K5:K6"/>
    <mergeCell ref="J73:J75"/>
    <mergeCell ref="K57:K58"/>
    <mergeCell ref="K76:K80"/>
    <mergeCell ref="F5:G5"/>
    <mergeCell ref="J76:J80"/>
    <mergeCell ref="J70:J72"/>
    <mergeCell ref="K70:K72"/>
    <mergeCell ref="H5:I5"/>
    <mergeCell ref="J67:J69"/>
    <mergeCell ref="J5:J6"/>
    <mergeCell ref="K73:K75"/>
    <mergeCell ref="A2:K2"/>
    <mergeCell ref="A5:A6"/>
    <mergeCell ref="B5:B6"/>
    <mergeCell ref="C5:C6"/>
    <mergeCell ref="D5:D6"/>
    <mergeCell ref="J57:J58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10" fitToWidth="1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Peteneva</cp:lastModifiedBy>
  <cp:lastPrinted>2022-05-25T06:02:42Z</cp:lastPrinted>
  <dcterms:created xsi:type="dcterms:W3CDTF">2016-04-05T04:35:34Z</dcterms:created>
  <dcterms:modified xsi:type="dcterms:W3CDTF">2022-05-25T07:13:56Z</dcterms:modified>
  <cp:category/>
  <cp:version/>
  <cp:contentType/>
  <cp:contentStatus/>
</cp:coreProperties>
</file>