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000" windowHeight="722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'Лист1'!$A$1:$F$101</definedName>
  </definedNames>
  <calcPr fullCalcOnLoad="1"/>
</workbook>
</file>

<file path=xl/sharedStrings.xml><?xml version="1.0" encoding="utf-8"?>
<sst xmlns="http://schemas.openxmlformats.org/spreadsheetml/2006/main" count="201" uniqueCount="201">
  <si>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</si>
  <si>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</si>
  <si>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</si>
  <si>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</si>
  <si>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</si>
  <si>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</si>
  <si>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</si>
  <si>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</si>
  <si>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</si>
  <si>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</si>
  <si>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</si>
  <si>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</si>
  <si>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</si>
  <si>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</si>
  <si>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</si>
  <si>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</si>
  <si>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</si>
  <si>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</si>
  <si>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</si>
  <si>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</si>
  <si>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</si>
  <si>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</si>
  <si>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</si>
  <si>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</si>
  <si>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</si>
  <si>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</si>
  <si>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</si>
  <si>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</si>
  <si>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</si>
  <si>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</si>
  <si>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</si>
  <si>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</si>
  <si>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</si>
  <si>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</si>
  <si>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</si>
  <si>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</si>
  <si>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</si>
  <si>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</si>
  <si>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</si>
  <si>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</si>
  <si>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</si>
  <si>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</si>
  <si>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</si>
  <si>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</si>
  <si>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</si>
  <si>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</si>
  <si>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</si>
  <si>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</si>
  <si>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</si>
  <si>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</si>
  <si>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</si>
  <si>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</si>
  <si>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</si>
  <si>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</si>
  <si>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</si>
  <si>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</si>
  <si>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</si>
  <si>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</si>
  <si>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</si>
  <si>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</si>
  <si>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</si>
  <si>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</si>
  <si>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</si>
  <si>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</si>
  <si>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</si>
  <si>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</si>
  <si>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</si>
  <si>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</si>
  <si>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</si>
  <si>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</si>
  <si>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</si>
  <si>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</si>
  <si>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</si>
  <si>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</si>
  <si>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</si>
  <si>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</si>
  <si>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</si>
  <si>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</si>
  <si>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</si>
  <si>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</si>
  <si>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</si>
  <si>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</si>
  <si>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</si>
  <si>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</si>
  <si>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</si>
  <si>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</si>
  <si>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</si>
  <si>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</si>
  <si>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</si>
  <si>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</si>
  <si>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</si>
  <si>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</si>
  <si>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</si>
  <si>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</si>
  <si>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</si>
  <si>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</si>
  <si>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</si>
  <si>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</si>
  <si>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</si>
  <si>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</si>
  <si>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</si>
  <si>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</si>
  <si>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</si>
  <si>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</si>
  <si>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</si>
  <si>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</si>
  <si>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</si>
  <si>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</si>
  <si>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</si>
  <si>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</si>
  <si>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</si>
  <si>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</si>
  <si>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</si>
  <si>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</si>
  <si>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</si>
  <si>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</si>
  <si>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</si>
  <si>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</si>
  <si>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</si>
  <si>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</si>
  <si>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</si>
  <si>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</si>
  <si>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</si>
  <si>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</si>
  <si>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</si>
  <si>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</si>
  <si>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</si>
  <si>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</si>
  <si>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</si>
  <si>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</si>
  <si>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</si>
  <si>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</si>
  <si>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</si>
  <si>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</si>
  <si>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 граждан</t>
  </si>
  <si>
    <t>00011714000000000180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</si>
  <si>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</si>
  <si>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</si>
  <si>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</si>
  <si>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</si>
  <si>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</si>
  <si>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</si>
  <si>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Дотации на выравнивание бюджетной обеспеченности</t>
  </si>
  <si>
    <t>00020201001000000151</t>
  </si>
  <si>
    <t>Дотации бюджетам на поддержку мер по обеспечению сбалансированности бюджетов</t>
  </si>
  <si>
    <t>00020201003000000151</t>
  </si>
  <si>
    <t>Субсидии бюджетам бюджетной системы Российской Федерации (межбюджетные субсидии)</t>
  </si>
  <si>
    <t>00020202000000000151</t>
  </si>
  <si>
    <t>Субвенции бюджетам бюджетной системы Российской Федерации</t>
  </si>
  <si>
    <t>00020203000000000151</t>
  </si>
  <si>
    <t>Иные межбюджетные трансферты</t>
  </si>
  <si>
    <t>00020204000000000151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</si>
  <si>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</si>
  <si>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</si>
  <si>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</si>
  <si>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</si>
  <si>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</si>
  <si>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</si>
  <si>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</si>
  <si>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</si>
  <si>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</si>
  <si>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</si>
  <si>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</si>
  <si>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</si>
  <si>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</si>
  <si>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</si>
  <si>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</si>
  <si>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</si>
  <si>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</si>
  <si>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</si>
  <si>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</si>
  <si>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</si>
  <si>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</si>
  <si>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</si>
  <si>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</si>
  <si>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</si>
  <si>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</si>
  <si>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</si>
  <si>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</si>
  <si>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</si>
  <si>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</si>
  <si>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</si>
  <si>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</si>
  <si>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</si>
  <si>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Платежи за пользование природными ресурсами</t>
  </si>
  <si>
    <t>00010903000000000110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</si>
  <si>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</si>
  <si>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бюджетного законодательства Российской Федерации</t>
  </si>
  <si>
    <t>00011635000000000140</t>
  </si>
  <si>
    <t>Суммы по искам о возмещении вреда, причиненного окружающей среде</t>
  </si>
  <si>
    <t>00011618000000000140</t>
  </si>
  <si>
    <t>Сведения об исполнении консолидированного бюджета Республики Алтай за 9 месяцев 2016 года по видам доходов  в сравнении с 9 месяцами 2015 года</t>
  </si>
  <si>
    <t>Исполнено на 01.10.2016 года</t>
  </si>
  <si>
    <t>Исполнено на 01.10.2015 года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</si>
  <si>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</si>
  <si>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</si>
  <si>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</si>
  <si>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</si>
  <si>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00011107000000000120</t>
  </si>
  <si>
    <t>Платежи от государственных и муниципальных унитарных проедприятий</t>
  </si>
  <si>
    <t>00011406300000000430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</si>
</sst>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"/>
    <numFmt numFmtId="165" formatCode="#,000.00"/>
    <numFmt numFmtId="166" formatCode="#,##0.00_р_."/>
    <numFmt numFmtId="167" formatCode="#,##0.0_р_."/>
    <numFmt numFmtId="168" formatCode="#,##0.0"/>
    <numFmt numFmtId="169" formatCode="#,##0.000_р_."/>
    <numFmt numFmtId="170" formatCode="#,##0.0000_р_."/>
    <numFmt numFmtId="171" formatCode="#,##0.00000_р_."/>
    <numFmt numFmtId="172" formatCode="#,##0.000000_р_."/>
    <numFmt numFmtId="173" formatCode="#,##0.000"/>
    <numFmt numFmtId="174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1">
      <alignment horizontal="center" vertical="top" wrapText="1"/>
      <protection/>
    </xf>
    <xf numFmtId="0" fontId="5" fillId="0" borderId="2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9" fontId="3" fillId="33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7" fillId="0" borderId="13" xfId="34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33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justify" vertical="top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7" fontId="7" fillId="33" borderId="12" xfId="0" applyNumberFormat="1" applyFont="1" applyFill="1" applyBorder="1" applyAlignment="1">
      <alignment horizontal="center" vertical="center" wrapText="1"/>
    </xf>
    <xf numFmtId="167" fontId="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80" zoomScaleNormal="80" zoomScalePageLayoutView="0" workbookViewId="0" topLeftCell="A90">
      <selection activeCell="A98" sqref="A98:IV98"/>
    </sheetView>
  </sheetViews>
  <sheetFormatPr defaultColWidth="9.140625" defaultRowHeight="15"/>
  <cols>
    <col min="1" max="1" width="53.57421875" style="31" customWidth="1"/>
    <col min="2" max="2" width="28.57421875" style="9" customWidth="1"/>
    <col min="3" max="3" width="14.140625" style="17" customWidth="1"/>
    <col min="4" max="4" width="15.421875" style="1" customWidth="1"/>
    <col min="5" max="5" width="14.140625" style="1" customWidth="1"/>
    <col min="6" max="6" width="13.1406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574218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23" t="s">
        <v>191</v>
      </c>
      <c r="B1" s="24"/>
      <c r="C1" s="24"/>
      <c r="D1" s="24"/>
      <c r="E1" s="24"/>
      <c r="F1" s="24"/>
      <c r="G1" s="7"/>
    </row>
    <row r="2" spans="1:6" ht="15">
      <c r="A2" s="32"/>
      <c r="B2" s="10"/>
      <c r="C2" s="16"/>
      <c r="F2" s="4" t="s">
        <v>183</v>
      </c>
    </row>
    <row r="3" spans="1:6" ht="22.5" customHeight="1">
      <c r="A3" s="37" t="s">
        <v>178</v>
      </c>
      <c r="B3" s="25" t="s">
        <v>179</v>
      </c>
      <c r="C3" s="27" t="s">
        <v>192</v>
      </c>
      <c r="D3" s="29" t="s">
        <v>193</v>
      </c>
      <c r="E3" s="21" t="s">
        <v>180</v>
      </c>
      <c r="F3" s="22"/>
    </row>
    <row r="4" spans="1:6" s="2" customFormat="1" ht="60" customHeight="1">
      <c r="A4" s="26"/>
      <c r="B4" s="26"/>
      <c r="C4" s="28"/>
      <c r="D4" s="30"/>
      <c r="E4" s="14" t="s">
        <v>181</v>
      </c>
      <c r="F4" s="13" t="s">
        <v>182</v>
      </c>
    </row>
    <row r="5" spans="1:6" ht="15">
      <c r="A5" s="33" t="s">
        <v>0</v>
      </c>
      <c r="B5" s="11" t="s">
        <v>1</v>
      </c>
      <c r="C5" s="40">
        <f>C6+C80</f>
        <v>12920271.569679998</v>
      </c>
      <c r="D5" s="40">
        <f>D6+D80</f>
        <v>12823072.618740002</v>
      </c>
      <c r="E5" s="6">
        <f>C5-D5</f>
        <v>97198.95093999617</v>
      </c>
      <c r="F5" s="6">
        <f>C5/D5*100</f>
        <v>100.7580004717274</v>
      </c>
    </row>
    <row r="6" spans="1:6" s="3" customFormat="1" ht="15">
      <c r="A6" s="34" t="s">
        <v>2</v>
      </c>
      <c r="B6" s="12" t="s">
        <v>3</v>
      </c>
      <c r="C6" s="41">
        <f>C7+C36</f>
        <v>3575410.529679999</v>
      </c>
      <c r="D6" s="41">
        <f>D7+D36</f>
        <v>3221842.4047399997</v>
      </c>
      <c r="E6" s="8">
        <f aca="true" t="shared" si="0" ref="E6:E75">C6-D6</f>
        <v>353568.12493999954</v>
      </c>
      <c r="F6" s="8">
        <f aca="true" t="shared" si="1" ref="F6:F75">C6/D6*100</f>
        <v>110.97409744250145</v>
      </c>
    </row>
    <row r="7" spans="1:6" s="3" customFormat="1" ht="15">
      <c r="A7" s="34" t="s">
        <v>4</v>
      </c>
      <c r="B7" s="12"/>
      <c r="C7" s="41">
        <f>C8+C11+C13+C18+C23+C26+C30</f>
        <v>3279393.8996799993</v>
      </c>
      <c r="D7" s="41">
        <f>D8+D11+D13+D18+D23+D26+D30</f>
        <v>2922884.8597399998</v>
      </c>
      <c r="E7" s="8">
        <f t="shared" si="0"/>
        <v>356509.0399399996</v>
      </c>
      <c r="F7" s="8">
        <f t="shared" si="1"/>
        <v>112.19716331801426</v>
      </c>
    </row>
    <row r="8" spans="1:6" ht="15">
      <c r="A8" s="33" t="s">
        <v>5</v>
      </c>
      <c r="B8" s="11" t="s">
        <v>6</v>
      </c>
      <c r="C8" s="40">
        <f>SUM(C9:C10)</f>
        <v>2020883.2689999999</v>
      </c>
      <c r="D8" s="40">
        <f>SUM(D9:D10)</f>
        <v>1864989.7820000001</v>
      </c>
      <c r="E8" s="6">
        <f t="shared" si="0"/>
        <v>155893.48699999973</v>
      </c>
      <c r="F8" s="6">
        <f t="shared" si="1"/>
        <v>108.35894590440174</v>
      </c>
    </row>
    <row r="9" spans="1:6" ht="15">
      <c r="A9" s="33" t="s">
        <v>7</v>
      </c>
      <c r="B9" s="11" t="s">
        <v>8</v>
      </c>
      <c r="C9" s="40">
        <v>541966.036</v>
      </c>
      <c r="D9" s="40">
        <v>423650.231</v>
      </c>
      <c r="E9" s="6">
        <f t="shared" si="0"/>
        <v>118315.80499999993</v>
      </c>
      <c r="F9" s="6">
        <f t="shared" si="1"/>
        <v>127.92770930886141</v>
      </c>
    </row>
    <row r="10" spans="1:6" ht="15">
      <c r="A10" s="33" t="s">
        <v>9</v>
      </c>
      <c r="B10" s="11" t="s">
        <v>10</v>
      </c>
      <c r="C10" s="40">
        <v>1478917.233</v>
      </c>
      <c r="D10" s="40">
        <v>1441339.551</v>
      </c>
      <c r="E10" s="6">
        <f t="shared" si="0"/>
        <v>37577.68200000003</v>
      </c>
      <c r="F10" s="6">
        <f t="shared" si="1"/>
        <v>102.60713597805102</v>
      </c>
    </row>
    <row r="11" spans="1:6" ht="46.5">
      <c r="A11" s="33" t="s">
        <v>11</v>
      </c>
      <c r="B11" s="11" t="s">
        <v>12</v>
      </c>
      <c r="C11" s="40">
        <f>C12</f>
        <v>569638.416</v>
      </c>
      <c r="D11" s="40">
        <f>D12</f>
        <v>344178.428</v>
      </c>
      <c r="E11" s="6">
        <f t="shared" si="0"/>
        <v>225459.98799999995</v>
      </c>
      <c r="F11" s="6">
        <f t="shared" si="1"/>
        <v>165.50671676610713</v>
      </c>
    </row>
    <row r="12" spans="1:6" ht="30.75">
      <c r="A12" s="33" t="s">
        <v>13</v>
      </c>
      <c r="B12" s="11" t="s">
        <v>14</v>
      </c>
      <c r="C12" s="40">
        <v>569638.416</v>
      </c>
      <c r="D12" s="40">
        <v>344178.428</v>
      </c>
      <c r="E12" s="6">
        <f t="shared" si="0"/>
        <v>225459.98799999995</v>
      </c>
      <c r="F12" s="6">
        <f t="shared" si="1"/>
        <v>165.50671676610713</v>
      </c>
    </row>
    <row r="13" spans="1:6" ht="15">
      <c r="A13" s="33" t="s">
        <v>15</v>
      </c>
      <c r="B13" s="11" t="s">
        <v>16</v>
      </c>
      <c r="C13" s="40">
        <f>SUM(C14:C17)</f>
        <v>299257.295</v>
      </c>
      <c r="D13" s="40">
        <f>SUM(D14:D17)</f>
        <v>279699.469</v>
      </c>
      <c r="E13" s="6">
        <f t="shared" si="0"/>
        <v>19557.826</v>
      </c>
      <c r="F13" s="6">
        <f t="shared" si="1"/>
        <v>106.99244302104842</v>
      </c>
    </row>
    <row r="14" spans="1:6" ht="30.75">
      <c r="A14" s="33" t="s">
        <v>17</v>
      </c>
      <c r="B14" s="11" t="s">
        <v>18</v>
      </c>
      <c r="C14" s="40">
        <v>210332.754</v>
      </c>
      <c r="D14" s="40">
        <v>192177.771</v>
      </c>
      <c r="E14" s="6">
        <f t="shared" si="0"/>
        <v>18154.98299999998</v>
      </c>
      <c r="F14" s="6">
        <f t="shared" si="1"/>
        <v>109.44697344834952</v>
      </c>
    </row>
    <row r="15" spans="1:6" ht="30.75">
      <c r="A15" s="33" t="s">
        <v>19</v>
      </c>
      <c r="B15" s="11" t="s">
        <v>20</v>
      </c>
      <c r="C15" s="40">
        <v>70518.657</v>
      </c>
      <c r="D15" s="40">
        <v>78337.833</v>
      </c>
      <c r="E15" s="6">
        <f t="shared" si="0"/>
        <v>-7819.175999999992</v>
      </c>
      <c r="F15" s="6">
        <f t="shared" si="1"/>
        <v>90.01864654591608</v>
      </c>
    </row>
    <row r="16" spans="1:6" ht="15">
      <c r="A16" s="33" t="s">
        <v>21</v>
      </c>
      <c r="B16" s="11" t="s">
        <v>22</v>
      </c>
      <c r="C16" s="40">
        <v>18072.004</v>
      </c>
      <c r="D16" s="40">
        <v>8814.024</v>
      </c>
      <c r="E16" s="6">
        <f t="shared" si="0"/>
        <v>9257.980000000001</v>
      </c>
      <c r="F16" s="6">
        <f t="shared" si="1"/>
        <v>205.03692751460628</v>
      </c>
    </row>
    <row r="17" spans="1:6" ht="30.75">
      <c r="A17" s="33" t="s">
        <v>23</v>
      </c>
      <c r="B17" s="11" t="s">
        <v>24</v>
      </c>
      <c r="C17" s="40">
        <v>333.88</v>
      </c>
      <c r="D17" s="40">
        <v>369.841</v>
      </c>
      <c r="E17" s="6">
        <f t="shared" si="0"/>
        <v>-35.96100000000001</v>
      </c>
      <c r="F17" s="6">
        <f t="shared" si="1"/>
        <v>90.276632390676</v>
      </c>
    </row>
    <row r="18" spans="1:6" ht="15">
      <c r="A18" s="33" t="s">
        <v>25</v>
      </c>
      <c r="B18" s="11" t="s">
        <v>26</v>
      </c>
      <c r="C18" s="40">
        <f>SUM(C19:C22)</f>
        <v>320904.16099999996</v>
      </c>
      <c r="D18" s="40">
        <f>SUM(D19:D22)</f>
        <v>368992.968</v>
      </c>
      <c r="E18" s="6">
        <f t="shared" si="0"/>
        <v>-48088.80700000003</v>
      </c>
      <c r="F18" s="6">
        <f t="shared" si="1"/>
        <v>86.96755462288375</v>
      </c>
    </row>
    <row r="19" spans="1:6" ht="15">
      <c r="A19" s="33" t="s">
        <v>27</v>
      </c>
      <c r="B19" s="11" t="s">
        <v>28</v>
      </c>
      <c r="C19" s="40">
        <v>1962.071</v>
      </c>
      <c r="D19" s="40">
        <v>12250.866</v>
      </c>
      <c r="E19" s="6">
        <f t="shared" si="0"/>
        <v>-10288.795</v>
      </c>
      <c r="F19" s="6">
        <f t="shared" si="1"/>
        <v>16.015773905289635</v>
      </c>
    </row>
    <row r="20" spans="1:6" ht="15">
      <c r="A20" s="33" t="s">
        <v>29</v>
      </c>
      <c r="B20" s="11" t="s">
        <v>30</v>
      </c>
      <c r="C20" s="40">
        <v>211703.663</v>
      </c>
      <c r="D20" s="40">
        <v>186708.134</v>
      </c>
      <c r="E20" s="6">
        <f t="shared" si="0"/>
        <v>24995.52900000001</v>
      </c>
      <c r="F20" s="6">
        <f t="shared" si="1"/>
        <v>113.38748798164306</v>
      </c>
    </row>
    <row r="21" spans="1:6" ht="15">
      <c r="A21" s="33" t="s">
        <v>31</v>
      </c>
      <c r="B21" s="11" t="s">
        <v>32</v>
      </c>
      <c r="C21" s="40">
        <v>27717.277</v>
      </c>
      <c r="D21" s="40">
        <v>69991.683</v>
      </c>
      <c r="E21" s="6">
        <f t="shared" si="0"/>
        <v>-42274.406</v>
      </c>
      <c r="F21" s="6">
        <f t="shared" si="1"/>
        <v>39.60081514256486</v>
      </c>
    </row>
    <row r="22" spans="1:6" ht="15">
      <c r="A22" s="33" t="s">
        <v>33</v>
      </c>
      <c r="B22" s="11" t="s">
        <v>34</v>
      </c>
      <c r="C22" s="40">
        <v>79521.15</v>
      </c>
      <c r="D22" s="40">
        <v>100042.285</v>
      </c>
      <c r="E22" s="6">
        <f t="shared" si="0"/>
        <v>-20521.13500000001</v>
      </c>
      <c r="F22" s="6">
        <f t="shared" si="1"/>
        <v>79.48753869426312</v>
      </c>
    </row>
    <row r="23" spans="1:6" ht="30.75">
      <c r="A23" s="33" t="s">
        <v>35</v>
      </c>
      <c r="B23" s="11" t="s">
        <v>36</v>
      </c>
      <c r="C23" s="40">
        <f>SUM(C24:C25)</f>
        <v>21466.016000000003</v>
      </c>
      <c r="D23" s="40">
        <f>SUM(D24:D25)</f>
        <v>21196.066</v>
      </c>
      <c r="E23" s="6">
        <f t="shared" si="0"/>
        <v>269.95000000000437</v>
      </c>
      <c r="F23" s="6">
        <f t="shared" si="1"/>
        <v>101.27358539079849</v>
      </c>
    </row>
    <row r="24" spans="1:6" ht="15">
      <c r="A24" s="33" t="s">
        <v>37</v>
      </c>
      <c r="B24" s="11" t="s">
        <v>38</v>
      </c>
      <c r="C24" s="40">
        <v>19973.312</v>
      </c>
      <c r="D24" s="40">
        <v>19530.658</v>
      </c>
      <c r="E24" s="6">
        <f t="shared" si="0"/>
        <v>442.65400000000227</v>
      </c>
      <c r="F24" s="6">
        <f t="shared" si="1"/>
        <v>102.26645717722364</v>
      </c>
    </row>
    <row r="25" spans="1:6" ht="33" customHeight="1">
      <c r="A25" s="33" t="s">
        <v>39</v>
      </c>
      <c r="B25" s="11" t="s">
        <v>40</v>
      </c>
      <c r="C25" s="40">
        <v>1492.704</v>
      </c>
      <c r="D25" s="40">
        <v>1665.408</v>
      </c>
      <c r="E25" s="6">
        <f t="shared" si="0"/>
        <v>-172.70399999999995</v>
      </c>
      <c r="F25" s="6">
        <f t="shared" si="1"/>
        <v>89.62992852201982</v>
      </c>
    </row>
    <row r="26" spans="1:6" ht="15">
      <c r="A26" s="33" t="s">
        <v>41</v>
      </c>
      <c r="B26" s="11" t="s">
        <v>42</v>
      </c>
      <c r="C26" s="40">
        <f>SUM(C27:C29)</f>
        <v>47128.308000000005</v>
      </c>
      <c r="D26" s="40">
        <f>SUM(D27:D29)</f>
        <v>43731.346</v>
      </c>
      <c r="E26" s="6">
        <f t="shared" si="0"/>
        <v>3396.962000000007</v>
      </c>
      <c r="F26" s="6">
        <f t="shared" si="1"/>
        <v>107.76779658234166</v>
      </c>
    </row>
    <row r="27" spans="1:6" ht="34.5" customHeight="1">
      <c r="A27" s="33" t="s">
        <v>43</v>
      </c>
      <c r="B27" s="11" t="s">
        <v>44</v>
      </c>
      <c r="C27" s="40">
        <v>28641.9</v>
      </c>
      <c r="D27" s="40">
        <v>29833.13</v>
      </c>
      <c r="E27" s="6">
        <f t="shared" si="0"/>
        <v>-1191.2299999999996</v>
      </c>
      <c r="F27" s="6">
        <f t="shared" si="1"/>
        <v>96.00702306462648</v>
      </c>
    </row>
    <row r="28" spans="1:6" ht="49.5" customHeight="1">
      <c r="A28" s="33" t="s">
        <v>45</v>
      </c>
      <c r="B28" s="11" t="s">
        <v>46</v>
      </c>
      <c r="C28" s="40">
        <v>207.22</v>
      </c>
      <c r="D28" s="40">
        <v>182.763</v>
      </c>
      <c r="E28" s="6">
        <f t="shared" si="0"/>
        <v>24.456999999999994</v>
      </c>
      <c r="F28" s="6">
        <f t="shared" si="1"/>
        <v>113.3818114169717</v>
      </c>
    </row>
    <row r="29" spans="1:6" ht="48" customHeight="1">
      <c r="A29" s="33" t="s">
        <v>47</v>
      </c>
      <c r="B29" s="11" t="s">
        <v>48</v>
      </c>
      <c r="C29" s="40">
        <v>18279.188</v>
      </c>
      <c r="D29" s="40">
        <v>13715.453</v>
      </c>
      <c r="E29" s="6">
        <f t="shared" si="0"/>
        <v>4563.734999999999</v>
      </c>
      <c r="F29" s="6">
        <f t="shared" si="1"/>
        <v>133.27440223811783</v>
      </c>
    </row>
    <row r="30" spans="1:6" ht="52.5" customHeight="1">
      <c r="A30" s="33" t="s">
        <v>49</v>
      </c>
      <c r="B30" s="11" t="s">
        <v>50</v>
      </c>
      <c r="C30" s="40">
        <f>SUM(C31:C35)</f>
        <v>116.43468</v>
      </c>
      <c r="D30" s="40">
        <f>SUM(D31:D35)</f>
        <v>96.80073999999999</v>
      </c>
      <c r="E30" s="6">
        <f t="shared" si="0"/>
        <v>19.63394000000001</v>
      </c>
      <c r="F30" s="6">
        <f t="shared" si="1"/>
        <v>120.28284081299381</v>
      </c>
    </row>
    <row r="31" spans="1:6" ht="30.75">
      <c r="A31" s="33" t="s">
        <v>51</v>
      </c>
      <c r="B31" s="11" t="s">
        <v>52</v>
      </c>
      <c r="C31" s="40">
        <f>3.68/1000</f>
        <v>0.00368</v>
      </c>
      <c r="D31" s="40">
        <f>68.36/1000</f>
        <v>0.06836</v>
      </c>
      <c r="E31" s="6">
        <f t="shared" si="0"/>
        <v>-0.06468</v>
      </c>
      <c r="F31" s="6">
        <f t="shared" si="1"/>
        <v>5.3832650672908136</v>
      </c>
    </row>
    <row r="32" spans="1:6" ht="15">
      <c r="A32" s="33" t="s">
        <v>184</v>
      </c>
      <c r="B32" s="15" t="s">
        <v>185</v>
      </c>
      <c r="C32" s="40">
        <v>0</v>
      </c>
      <c r="D32" s="40">
        <v>0.75</v>
      </c>
      <c r="E32" s="6">
        <f>C32-D32</f>
        <v>-0.75</v>
      </c>
      <c r="F32" s="6">
        <f>C32/D32*100</f>
        <v>0</v>
      </c>
    </row>
    <row r="33" spans="1:6" ht="15">
      <c r="A33" s="33" t="s">
        <v>53</v>
      </c>
      <c r="B33" s="11" t="s">
        <v>54</v>
      </c>
      <c r="C33" s="40">
        <v>-27.616</v>
      </c>
      <c r="D33" s="40">
        <f>2930.38/1000</f>
        <v>2.93038</v>
      </c>
      <c r="E33" s="6">
        <f t="shared" si="0"/>
        <v>-30.54638</v>
      </c>
      <c r="F33" s="6">
        <f t="shared" si="1"/>
        <v>-942.403374306404</v>
      </c>
    </row>
    <row r="34" spans="1:6" ht="30.75">
      <c r="A34" s="33" t="s">
        <v>55</v>
      </c>
      <c r="B34" s="11" t="s">
        <v>56</v>
      </c>
      <c r="C34" s="40">
        <v>143.51</v>
      </c>
      <c r="D34" s="40">
        <v>82.119</v>
      </c>
      <c r="E34" s="6">
        <f t="shared" si="0"/>
        <v>61.39099999999999</v>
      </c>
      <c r="F34" s="6">
        <f t="shared" si="1"/>
        <v>174.75858205774546</v>
      </c>
    </row>
    <row r="35" spans="1:6" ht="30.75">
      <c r="A35" s="33" t="s">
        <v>57</v>
      </c>
      <c r="B35" s="11" t="s">
        <v>58</v>
      </c>
      <c r="C35" s="40">
        <v>0.537</v>
      </c>
      <c r="D35" s="40">
        <v>10.933</v>
      </c>
      <c r="E35" s="6">
        <f t="shared" si="0"/>
        <v>-10.395999999999999</v>
      </c>
      <c r="F35" s="6">
        <f t="shared" si="1"/>
        <v>4.911735113875423</v>
      </c>
    </row>
    <row r="36" spans="1:6" s="3" customFormat="1" ht="15">
      <c r="A36" s="35" t="s">
        <v>59</v>
      </c>
      <c r="B36" s="5"/>
      <c r="C36" s="41">
        <f>C37+C44+C48+C51+C55+C57+C76</f>
        <v>296016.63</v>
      </c>
      <c r="D36" s="41">
        <f>D37+D44+D48+D51+D55+D57+D76</f>
        <v>298957.54500000004</v>
      </c>
      <c r="E36" s="8">
        <f t="shared" si="0"/>
        <v>-2940.9150000000373</v>
      </c>
      <c r="F36" s="8">
        <f t="shared" si="1"/>
        <v>99.01627670912269</v>
      </c>
    </row>
    <row r="37" spans="1:6" ht="46.5">
      <c r="A37" s="33" t="s">
        <v>60</v>
      </c>
      <c r="B37" s="11" t="s">
        <v>61</v>
      </c>
      <c r="C37" s="40">
        <f>SUM(C38:C43)</f>
        <v>66384.159</v>
      </c>
      <c r="D37" s="40">
        <f>SUM(D38:D43)</f>
        <v>63821.537</v>
      </c>
      <c r="E37" s="6">
        <f t="shared" si="0"/>
        <v>2562.622000000003</v>
      </c>
      <c r="F37" s="6">
        <f t="shared" si="1"/>
        <v>104.01529345806888</v>
      </c>
    </row>
    <row r="38" spans="1:6" ht="93">
      <c r="A38" s="38" t="s">
        <v>194</v>
      </c>
      <c r="B38" s="20" t="s">
        <v>195</v>
      </c>
      <c r="C38" s="40">
        <v>300</v>
      </c>
      <c r="D38" s="40">
        <v>155</v>
      </c>
      <c r="E38" s="6">
        <f>C38-D38</f>
        <v>145</v>
      </c>
      <c r="F38" s="6">
        <f>C38/D38*100</f>
        <v>193.5483870967742</v>
      </c>
    </row>
    <row r="39" spans="1:6" ht="30.75">
      <c r="A39" s="33" t="s">
        <v>62</v>
      </c>
      <c r="B39" s="11" t="s">
        <v>63</v>
      </c>
      <c r="C39" s="40">
        <v>1594.147</v>
      </c>
      <c r="D39" s="40">
        <v>167.675</v>
      </c>
      <c r="E39" s="6">
        <f t="shared" si="0"/>
        <v>1426.472</v>
      </c>
      <c r="F39" s="6">
        <f t="shared" si="1"/>
        <v>950.7362457134336</v>
      </c>
    </row>
    <row r="40" spans="1:6" ht="91.5" customHeight="1">
      <c r="A40" s="33" t="s">
        <v>64</v>
      </c>
      <c r="B40" s="11" t="s">
        <v>65</v>
      </c>
      <c r="C40" s="40">
        <v>54479.959</v>
      </c>
      <c r="D40" s="40">
        <v>51304.507</v>
      </c>
      <c r="E40" s="6">
        <f t="shared" si="0"/>
        <v>3175.452000000005</v>
      </c>
      <c r="F40" s="6">
        <f t="shared" si="1"/>
        <v>106.18942113604173</v>
      </c>
    </row>
    <row r="41" spans="1:6" ht="37.5" customHeight="1">
      <c r="A41" s="33" t="s">
        <v>199</v>
      </c>
      <c r="B41" s="20" t="s">
        <v>198</v>
      </c>
      <c r="C41" s="40">
        <v>27.8</v>
      </c>
      <c r="D41" s="40">
        <v>0</v>
      </c>
      <c r="E41" s="6">
        <f>C41-D41</f>
        <v>27.8</v>
      </c>
      <c r="F41" s="6"/>
    </row>
    <row r="42" spans="1:6" ht="111.75" customHeight="1">
      <c r="A42" s="33" t="s">
        <v>66</v>
      </c>
      <c r="B42" s="11" t="s">
        <v>67</v>
      </c>
      <c r="C42" s="40">
        <v>110.29</v>
      </c>
      <c r="D42" s="40">
        <v>51.032</v>
      </c>
      <c r="E42" s="6">
        <f t="shared" si="0"/>
        <v>59.25800000000001</v>
      </c>
      <c r="F42" s="6">
        <f t="shared" si="1"/>
        <v>216.1192976955636</v>
      </c>
    </row>
    <row r="43" spans="1:6" ht="95.25" customHeight="1">
      <c r="A43" s="33" t="s">
        <v>68</v>
      </c>
      <c r="B43" s="11" t="s">
        <v>69</v>
      </c>
      <c r="C43" s="40">
        <v>9871.963</v>
      </c>
      <c r="D43" s="40">
        <v>12143.323</v>
      </c>
      <c r="E43" s="6">
        <f t="shared" si="0"/>
        <v>-2271.3600000000006</v>
      </c>
      <c r="F43" s="6">
        <f t="shared" si="1"/>
        <v>81.29539994942076</v>
      </c>
    </row>
    <row r="44" spans="1:6" ht="30.75">
      <c r="A44" s="33" t="s">
        <v>70</v>
      </c>
      <c r="B44" s="11" t="s">
        <v>71</v>
      </c>
      <c r="C44" s="40">
        <f>SUM(C45:C47)</f>
        <v>27322.957000000002</v>
      </c>
      <c r="D44" s="40">
        <f>SUM(D45:D47)</f>
        <v>31464.141</v>
      </c>
      <c r="E44" s="6">
        <f t="shared" si="0"/>
        <v>-4141.1839999999975</v>
      </c>
      <c r="F44" s="6">
        <f t="shared" si="1"/>
        <v>86.83840121362284</v>
      </c>
    </row>
    <row r="45" spans="1:6" ht="21" customHeight="1">
      <c r="A45" s="33" t="s">
        <v>72</v>
      </c>
      <c r="B45" s="11" t="s">
        <v>73</v>
      </c>
      <c r="C45" s="40">
        <v>8313.224</v>
      </c>
      <c r="D45" s="40">
        <v>8609.68</v>
      </c>
      <c r="E45" s="6">
        <f t="shared" si="0"/>
        <v>-296.45600000000013</v>
      </c>
      <c r="F45" s="6">
        <f t="shared" si="1"/>
        <v>96.5567129091906</v>
      </c>
    </row>
    <row r="46" spans="1:6" ht="15">
      <c r="A46" s="33" t="s">
        <v>74</v>
      </c>
      <c r="B46" s="11" t="s">
        <v>75</v>
      </c>
      <c r="C46" s="40">
        <v>1495.802</v>
      </c>
      <c r="D46" s="40">
        <v>3056.46</v>
      </c>
      <c r="E46" s="6">
        <f t="shared" si="0"/>
        <v>-1560.6580000000001</v>
      </c>
      <c r="F46" s="6">
        <f t="shared" si="1"/>
        <v>48.939034045922405</v>
      </c>
    </row>
    <row r="47" spans="1:6" ht="15">
      <c r="A47" s="33" t="s">
        <v>76</v>
      </c>
      <c r="B47" s="11" t="s">
        <v>77</v>
      </c>
      <c r="C47" s="40">
        <v>17513.931</v>
      </c>
      <c r="D47" s="40">
        <v>19798.001</v>
      </c>
      <c r="E47" s="6">
        <f t="shared" si="0"/>
        <v>-2284.0699999999997</v>
      </c>
      <c r="F47" s="6">
        <f t="shared" si="1"/>
        <v>88.46312817137448</v>
      </c>
    </row>
    <row r="48" spans="1:6" ht="37.5" customHeight="1">
      <c r="A48" s="33" t="s">
        <v>78</v>
      </c>
      <c r="B48" s="11" t="s">
        <v>79</v>
      </c>
      <c r="C48" s="40">
        <f>SUM(C49:C50)</f>
        <v>46038.735</v>
      </c>
      <c r="D48" s="40">
        <f>SUM(D49:D50)</f>
        <v>49769.511000000006</v>
      </c>
      <c r="E48" s="6">
        <f t="shared" si="0"/>
        <v>-3730.7760000000053</v>
      </c>
      <c r="F48" s="6">
        <f t="shared" si="1"/>
        <v>92.50389259400197</v>
      </c>
    </row>
    <row r="49" spans="1:6" ht="23.25" customHeight="1">
      <c r="A49" s="33" t="s">
        <v>80</v>
      </c>
      <c r="B49" s="11" t="s">
        <v>81</v>
      </c>
      <c r="C49" s="40">
        <v>14111.182</v>
      </c>
      <c r="D49" s="40">
        <v>15131.406</v>
      </c>
      <c r="E49" s="6">
        <f t="shared" si="0"/>
        <v>-1020.2240000000002</v>
      </c>
      <c r="F49" s="6">
        <f t="shared" si="1"/>
        <v>93.25757302394767</v>
      </c>
    </row>
    <row r="50" spans="1:6" ht="21" customHeight="1">
      <c r="A50" s="33" t="s">
        <v>82</v>
      </c>
      <c r="B50" s="11" t="s">
        <v>83</v>
      </c>
      <c r="C50" s="40">
        <v>31927.553</v>
      </c>
      <c r="D50" s="40">
        <v>34638.105</v>
      </c>
      <c r="E50" s="6">
        <f t="shared" si="0"/>
        <v>-2710.5520000000033</v>
      </c>
      <c r="F50" s="6">
        <f t="shared" si="1"/>
        <v>92.17465274153997</v>
      </c>
    </row>
    <row r="51" spans="1:6" ht="33" customHeight="1">
      <c r="A51" s="33" t="s">
        <v>84</v>
      </c>
      <c r="B51" s="11" t="s">
        <v>85</v>
      </c>
      <c r="C51" s="40">
        <f>SUM(C52:C54)</f>
        <v>33897.571</v>
      </c>
      <c r="D51" s="40">
        <f>SUM(D52:D54)</f>
        <v>27469.078999999998</v>
      </c>
      <c r="E51" s="6">
        <f t="shared" si="0"/>
        <v>6428.492000000006</v>
      </c>
      <c r="F51" s="6">
        <f t="shared" si="1"/>
        <v>123.40264848340932</v>
      </c>
    </row>
    <row r="52" spans="1:6" ht="99" customHeight="1">
      <c r="A52" s="33" t="s">
        <v>86</v>
      </c>
      <c r="B52" s="11" t="s">
        <v>87</v>
      </c>
      <c r="C52" s="40">
        <v>9916.806</v>
      </c>
      <c r="D52" s="40">
        <v>6678.171</v>
      </c>
      <c r="E52" s="6">
        <f t="shared" si="0"/>
        <v>3238.635</v>
      </c>
      <c r="F52" s="6">
        <f t="shared" si="1"/>
        <v>148.49583815688456</v>
      </c>
    </row>
    <row r="53" spans="1:6" ht="39.75" customHeight="1">
      <c r="A53" s="33" t="s">
        <v>88</v>
      </c>
      <c r="B53" s="11" t="s">
        <v>89</v>
      </c>
      <c r="C53" s="40">
        <v>23597.002</v>
      </c>
      <c r="D53" s="40">
        <v>20790.908</v>
      </c>
      <c r="E53" s="6">
        <f t="shared" si="0"/>
        <v>2806.094000000001</v>
      </c>
      <c r="F53" s="6">
        <f t="shared" si="1"/>
        <v>113.49673616948333</v>
      </c>
    </row>
    <row r="54" spans="1:6" ht="77.25">
      <c r="A54" s="36" t="s">
        <v>186</v>
      </c>
      <c r="B54" s="15" t="s">
        <v>200</v>
      </c>
      <c r="C54" s="40">
        <v>383.763</v>
      </c>
      <c r="D54" s="40">
        <v>0</v>
      </c>
      <c r="E54" s="6">
        <f>C54-D54</f>
        <v>383.763</v>
      </c>
      <c r="F54" s="6"/>
    </row>
    <row r="55" spans="1:6" ht="15">
      <c r="A55" s="33" t="s">
        <v>90</v>
      </c>
      <c r="B55" s="11" t="s">
        <v>91</v>
      </c>
      <c r="C55" s="40">
        <f>C56</f>
        <v>167</v>
      </c>
      <c r="D55" s="40">
        <f>D56</f>
        <v>218.296</v>
      </c>
      <c r="E55" s="6">
        <f t="shared" si="0"/>
        <v>-51.29599999999999</v>
      </c>
      <c r="F55" s="6">
        <f t="shared" si="1"/>
        <v>76.50163081320775</v>
      </c>
    </row>
    <row r="56" spans="1:6" ht="46.5">
      <c r="A56" s="33" t="s">
        <v>92</v>
      </c>
      <c r="B56" s="11" t="s">
        <v>93</v>
      </c>
      <c r="C56" s="40">
        <v>167</v>
      </c>
      <c r="D56" s="40">
        <v>218.296</v>
      </c>
      <c r="E56" s="6">
        <f t="shared" si="0"/>
        <v>-51.29599999999999</v>
      </c>
      <c r="F56" s="6">
        <f t="shared" si="1"/>
        <v>76.50163081320775</v>
      </c>
    </row>
    <row r="57" spans="1:6" ht="15">
      <c r="A57" s="33" t="s">
        <v>94</v>
      </c>
      <c r="B57" s="11" t="s">
        <v>95</v>
      </c>
      <c r="C57" s="40">
        <f>SUM(C58:C75)</f>
        <v>115835.47899999998</v>
      </c>
      <c r="D57" s="40">
        <f>SUM(D58:D75)</f>
        <v>113167.564</v>
      </c>
      <c r="E57" s="6">
        <f t="shared" si="0"/>
        <v>2667.914999999979</v>
      </c>
      <c r="F57" s="6">
        <f t="shared" si="1"/>
        <v>102.35749087963046</v>
      </c>
    </row>
    <row r="58" spans="1:6" ht="91.5" customHeight="1">
      <c r="A58" s="33" t="s">
        <v>96</v>
      </c>
      <c r="B58" s="11" t="s">
        <v>97</v>
      </c>
      <c r="C58" s="40">
        <v>331.008</v>
      </c>
      <c r="D58" s="40">
        <v>185</v>
      </c>
      <c r="E58" s="6">
        <f t="shared" si="0"/>
        <v>146.00799999999998</v>
      </c>
      <c r="F58" s="6">
        <f t="shared" si="1"/>
        <v>178.92324324324323</v>
      </c>
    </row>
    <row r="59" spans="1:6" ht="31.5" customHeight="1">
      <c r="A59" s="33" t="s">
        <v>98</v>
      </c>
      <c r="B59" s="11" t="s">
        <v>99</v>
      </c>
      <c r="C59" s="40">
        <v>1499.966</v>
      </c>
      <c r="D59" s="40">
        <v>1214.29</v>
      </c>
      <c r="E59" s="6">
        <f t="shared" si="0"/>
        <v>285.67599999999993</v>
      </c>
      <c r="F59" s="6">
        <f t="shared" si="1"/>
        <v>123.52617578996778</v>
      </c>
    </row>
    <row r="60" spans="1:6" ht="80.25" customHeight="1">
      <c r="A60" s="36" t="s">
        <v>100</v>
      </c>
      <c r="B60" s="13" t="s">
        <v>101</v>
      </c>
      <c r="C60" s="40">
        <v>1067.85</v>
      </c>
      <c r="D60" s="40">
        <v>1258.264</v>
      </c>
      <c r="E60" s="6">
        <f t="shared" si="0"/>
        <v>-190.414</v>
      </c>
      <c r="F60" s="6">
        <f t="shared" si="1"/>
        <v>84.86692776714585</v>
      </c>
    </row>
    <row r="61" spans="1:6" ht="84" customHeight="1">
      <c r="A61" s="33" t="s">
        <v>102</v>
      </c>
      <c r="B61" s="11" t="s">
        <v>103</v>
      </c>
      <c r="C61" s="40">
        <v>142.793</v>
      </c>
      <c r="D61" s="40">
        <v>252.38</v>
      </c>
      <c r="E61" s="6">
        <f t="shared" si="0"/>
        <v>-109.58699999999999</v>
      </c>
      <c r="F61" s="6">
        <f t="shared" si="1"/>
        <v>56.5785719946113</v>
      </c>
    </row>
    <row r="62" spans="1:6" ht="36" customHeight="1">
      <c r="A62" s="33" t="s">
        <v>187</v>
      </c>
      <c r="B62" s="20" t="s">
        <v>190</v>
      </c>
      <c r="C62" s="40">
        <v>20.246</v>
      </c>
      <c r="D62" s="40">
        <v>0</v>
      </c>
      <c r="E62" s="6">
        <f>C62-D62</f>
        <v>20.246</v>
      </c>
      <c r="F62" s="6"/>
    </row>
    <row r="63" spans="1:6" ht="61.5">
      <c r="A63" s="33" t="s">
        <v>104</v>
      </c>
      <c r="B63" s="11" t="s">
        <v>105</v>
      </c>
      <c r="C63" s="40">
        <v>0</v>
      </c>
      <c r="D63" s="40">
        <v>14.403</v>
      </c>
      <c r="E63" s="6">
        <f t="shared" si="0"/>
        <v>-14.403</v>
      </c>
      <c r="F63" s="6">
        <f t="shared" si="1"/>
        <v>0</v>
      </c>
    </row>
    <row r="64" spans="1:6" ht="123.75">
      <c r="A64" s="33" t="s">
        <v>106</v>
      </c>
      <c r="B64" s="11" t="s">
        <v>107</v>
      </c>
      <c r="C64" s="40">
        <v>2364.886</v>
      </c>
      <c r="D64" s="40">
        <v>3444.539</v>
      </c>
      <c r="E64" s="6">
        <f t="shared" si="0"/>
        <v>-1079.6530000000002</v>
      </c>
      <c r="F64" s="6">
        <f t="shared" si="1"/>
        <v>68.65609592459252</v>
      </c>
    </row>
    <row r="65" spans="1:6" ht="30.75">
      <c r="A65" s="36" t="s">
        <v>108</v>
      </c>
      <c r="B65" s="13" t="s">
        <v>109</v>
      </c>
      <c r="C65" s="40">
        <v>6.006</v>
      </c>
      <c r="D65" s="40">
        <v>4.8</v>
      </c>
      <c r="E65" s="6">
        <f t="shared" si="0"/>
        <v>1.2060000000000004</v>
      </c>
      <c r="F65" s="6">
        <f t="shared" si="1"/>
        <v>125.12500000000001</v>
      </c>
    </row>
    <row r="66" spans="1:6" ht="46.5">
      <c r="A66" s="36" t="s">
        <v>110</v>
      </c>
      <c r="B66" s="13" t="s">
        <v>111</v>
      </c>
      <c r="C66" s="40">
        <v>697.739</v>
      </c>
      <c r="D66" s="40">
        <v>1516.773</v>
      </c>
      <c r="E66" s="6">
        <f t="shared" si="0"/>
        <v>-819.0339999999999</v>
      </c>
      <c r="F66" s="6">
        <f t="shared" si="1"/>
        <v>46.001544067569775</v>
      </c>
    </row>
    <row r="67" spans="1:6" ht="61.5">
      <c r="A67" s="36" t="s">
        <v>112</v>
      </c>
      <c r="B67" s="13" t="s">
        <v>113</v>
      </c>
      <c r="C67" s="40">
        <v>3980.561</v>
      </c>
      <c r="D67" s="40">
        <v>5397.952</v>
      </c>
      <c r="E67" s="6">
        <f t="shared" si="0"/>
        <v>-1417.391</v>
      </c>
      <c r="F67" s="6">
        <f t="shared" si="1"/>
        <v>73.74205995162609</v>
      </c>
    </row>
    <row r="68" spans="1:6" ht="30.75">
      <c r="A68" s="33" t="s">
        <v>114</v>
      </c>
      <c r="B68" s="11" t="s">
        <v>115</v>
      </c>
      <c r="C68" s="40">
        <v>89916.796</v>
      </c>
      <c r="D68" s="40">
        <v>87930.794</v>
      </c>
      <c r="E68" s="6">
        <f t="shared" si="0"/>
        <v>1986.0020000000077</v>
      </c>
      <c r="F68" s="6">
        <f t="shared" si="1"/>
        <v>102.25859668684443</v>
      </c>
    </row>
    <row r="69" spans="1:6" ht="46.5">
      <c r="A69" s="33" t="s">
        <v>116</v>
      </c>
      <c r="B69" s="11" t="s">
        <v>117</v>
      </c>
      <c r="C69" s="40">
        <v>480.572</v>
      </c>
      <c r="D69" s="40">
        <v>625.493</v>
      </c>
      <c r="E69" s="6">
        <f t="shared" si="0"/>
        <v>-144.92100000000005</v>
      </c>
      <c r="F69" s="6">
        <f t="shared" si="1"/>
        <v>76.83091577363776</v>
      </c>
    </row>
    <row r="70" spans="1:6" ht="65.25" customHeight="1">
      <c r="A70" s="33" t="s">
        <v>118</v>
      </c>
      <c r="B70" s="11" t="s">
        <v>119</v>
      </c>
      <c r="C70" s="40">
        <v>912.43</v>
      </c>
      <c r="D70" s="40">
        <v>985.081</v>
      </c>
      <c r="E70" s="6">
        <f t="shared" si="0"/>
        <v>-72.65100000000007</v>
      </c>
      <c r="F70" s="6">
        <f t="shared" si="1"/>
        <v>92.62487044212607</v>
      </c>
    </row>
    <row r="71" spans="1:6" ht="30.75">
      <c r="A71" s="33" t="s">
        <v>189</v>
      </c>
      <c r="B71" s="20" t="s">
        <v>188</v>
      </c>
      <c r="C71" s="40">
        <v>448.552</v>
      </c>
      <c r="D71" s="40">
        <v>0</v>
      </c>
      <c r="E71" s="6">
        <f>C71-D71</f>
        <v>448.552</v>
      </c>
      <c r="F71" s="6"/>
    </row>
    <row r="72" spans="1:6" ht="61.5">
      <c r="A72" s="33" t="s">
        <v>120</v>
      </c>
      <c r="B72" s="11" t="s">
        <v>121</v>
      </c>
      <c r="C72" s="40">
        <v>128.328</v>
      </c>
      <c r="D72" s="40">
        <v>116.776</v>
      </c>
      <c r="E72" s="6">
        <f t="shared" si="0"/>
        <v>11.552000000000007</v>
      </c>
      <c r="F72" s="6">
        <f t="shared" si="1"/>
        <v>109.89244365280537</v>
      </c>
    </row>
    <row r="73" spans="1:6" ht="77.25">
      <c r="A73" s="36" t="s">
        <v>122</v>
      </c>
      <c r="B73" s="13" t="s">
        <v>123</v>
      </c>
      <c r="C73" s="40">
        <v>3005.838</v>
      </c>
      <c r="D73" s="40">
        <v>2405.822</v>
      </c>
      <c r="E73" s="6">
        <f t="shared" si="0"/>
        <v>600.0160000000001</v>
      </c>
      <c r="F73" s="6">
        <f t="shared" si="1"/>
        <v>124.94016598069184</v>
      </c>
    </row>
    <row r="74" spans="1:6" ht="93">
      <c r="A74" s="33" t="s">
        <v>124</v>
      </c>
      <c r="B74" s="11" t="s">
        <v>125</v>
      </c>
      <c r="C74" s="40">
        <v>3100.684</v>
      </c>
      <c r="D74" s="40">
        <v>400.295</v>
      </c>
      <c r="E74" s="6">
        <f t="shared" si="0"/>
        <v>2700.389</v>
      </c>
      <c r="F74" s="6">
        <f t="shared" si="1"/>
        <v>774.5997326971359</v>
      </c>
    </row>
    <row r="75" spans="1:6" ht="30.75">
      <c r="A75" s="33" t="s">
        <v>126</v>
      </c>
      <c r="B75" s="11" t="s">
        <v>127</v>
      </c>
      <c r="C75" s="40">
        <v>7731.224</v>
      </c>
      <c r="D75" s="40">
        <v>7414.902</v>
      </c>
      <c r="E75" s="6">
        <f t="shared" si="0"/>
        <v>316.3220000000001</v>
      </c>
      <c r="F75" s="6">
        <f t="shared" si="1"/>
        <v>104.26603075805991</v>
      </c>
    </row>
    <row r="76" spans="1:6" ht="15">
      <c r="A76" s="33" t="s">
        <v>128</v>
      </c>
      <c r="B76" s="11" t="s">
        <v>129</v>
      </c>
      <c r="C76" s="40">
        <f>SUM(C77:C79)</f>
        <v>6370.728999999999</v>
      </c>
      <c r="D76" s="40">
        <f>SUM(D77:D79)</f>
        <v>13047.417</v>
      </c>
      <c r="E76" s="6">
        <f aca="true" t="shared" si="2" ref="E76:E101">C76-D76</f>
        <v>-6676.688</v>
      </c>
      <c r="F76" s="6">
        <f aca="true" t="shared" si="3" ref="F76:F101">C76/D76*100</f>
        <v>48.82751122310262</v>
      </c>
    </row>
    <row r="77" spans="1:6" ht="15">
      <c r="A77" s="33" t="s">
        <v>130</v>
      </c>
      <c r="B77" s="11" t="s">
        <v>131</v>
      </c>
      <c r="C77" s="40">
        <v>175.248</v>
      </c>
      <c r="D77" s="40">
        <v>3126.367</v>
      </c>
      <c r="E77" s="6">
        <f t="shared" si="2"/>
        <v>-2951.119</v>
      </c>
      <c r="F77" s="6">
        <f t="shared" si="3"/>
        <v>5.605483937106551</v>
      </c>
    </row>
    <row r="78" spans="1:6" ht="15">
      <c r="A78" s="33" t="s">
        <v>132</v>
      </c>
      <c r="B78" s="11" t="s">
        <v>133</v>
      </c>
      <c r="C78" s="40">
        <v>6119.172</v>
      </c>
      <c r="D78" s="40">
        <v>9767.544</v>
      </c>
      <c r="E78" s="6">
        <f t="shared" si="2"/>
        <v>-3648.3720000000003</v>
      </c>
      <c r="F78" s="6">
        <f t="shared" si="3"/>
        <v>62.6480105950892</v>
      </c>
    </row>
    <row r="79" spans="1:6" ht="15" customHeight="1">
      <c r="A79" s="33" t="s">
        <v>134</v>
      </c>
      <c r="B79" s="11" t="s">
        <v>135</v>
      </c>
      <c r="C79" s="40">
        <v>76.309</v>
      </c>
      <c r="D79" s="40">
        <v>153.506</v>
      </c>
      <c r="E79" s="6">
        <f t="shared" si="2"/>
        <v>-77.197</v>
      </c>
      <c r="F79" s="6">
        <f t="shared" si="3"/>
        <v>49.710760491446585</v>
      </c>
    </row>
    <row r="80" spans="1:6" s="3" customFormat="1" ht="19.5" customHeight="1">
      <c r="A80" s="34" t="s">
        <v>136</v>
      </c>
      <c r="B80" s="12" t="s">
        <v>137</v>
      </c>
      <c r="C80" s="41">
        <f>C81+C88+C93+C97+C100</f>
        <v>9344861.04</v>
      </c>
      <c r="D80" s="41">
        <f>D81+D88+D93+D97+D100</f>
        <v>9601230.214000002</v>
      </c>
      <c r="E80" s="8">
        <f t="shared" si="2"/>
        <v>-256369.17400000244</v>
      </c>
      <c r="F80" s="8">
        <f t="shared" si="3"/>
        <v>97.32982994589403</v>
      </c>
    </row>
    <row r="81" spans="1:6" s="3" customFormat="1" ht="45">
      <c r="A81" s="34" t="s">
        <v>138</v>
      </c>
      <c r="B81" s="12" t="s">
        <v>139</v>
      </c>
      <c r="C81" s="41">
        <f>C82+C85+C86+C87</f>
        <v>9288265.816</v>
      </c>
      <c r="D81" s="41">
        <f>D82+D85+D86+D87</f>
        <v>9881294.469</v>
      </c>
      <c r="E81" s="8">
        <f t="shared" si="2"/>
        <v>-593028.6530000009</v>
      </c>
      <c r="F81" s="8">
        <f t="shared" si="3"/>
        <v>93.99847201335336</v>
      </c>
    </row>
    <row r="82" spans="1:6" ht="30.75">
      <c r="A82" s="33" t="s">
        <v>140</v>
      </c>
      <c r="B82" s="11" t="s">
        <v>141</v>
      </c>
      <c r="C82" s="40">
        <f>SUM(C83:C84)</f>
        <v>6748604</v>
      </c>
      <c r="D82" s="40">
        <f>SUM(D83:D84)</f>
        <v>6329843</v>
      </c>
      <c r="E82" s="6">
        <f t="shared" si="2"/>
        <v>418761</v>
      </c>
      <c r="F82" s="6">
        <f t="shared" si="3"/>
        <v>106.61566171546436</v>
      </c>
    </row>
    <row r="83" spans="1:6" ht="15">
      <c r="A83" s="33" t="s">
        <v>142</v>
      </c>
      <c r="B83" s="11" t="s">
        <v>143</v>
      </c>
      <c r="C83" s="40">
        <v>6640192</v>
      </c>
      <c r="D83" s="40">
        <v>6224836</v>
      </c>
      <c r="E83" s="6">
        <f t="shared" si="2"/>
        <v>415356</v>
      </c>
      <c r="F83" s="6">
        <f t="shared" si="3"/>
        <v>106.67256133334276</v>
      </c>
    </row>
    <row r="84" spans="1:6" ht="30.75">
      <c r="A84" s="33" t="s">
        <v>144</v>
      </c>
      <c r="B84" s="11" t="s">
        <v>145</v>
      </c>
      <c r="C84" s="40">
        <v>108412</v>
      </c>
      <c r="D84" s="40">
        <v>105007</v>
      </c>
      <c r="E84" s="6">
        <f t="shared" si="2"/>
        <v>3405</v>
      </c>
      <c r="F84" s="6">
        <f t="shared" si="3"/>
        <v>103.24264096679269</v>
      </c>
    </row>
    <row r="85" spans="1:6" ht="30.75">
      <c r="A85" s="33" t="s">
        <v>146</v>
      </c>
      <c r="B85" s="11" t="s">
        <v>147</v>
      </c>
      <c r="C85" s="40">
        <v>790159.85</v>
      </c>
      <c r="D85" s="40">
        <v>910537.312</v>
      </c>
      <c r="E85" s="6">
        <f t="shared" si="2"/>
        <v>-120377.46200000006</v>
      </c>
      <c r="F85" s="6">
        <f t="shared" si="3"/>
        <v>86.77951354507479</v>
      </c>
    </row>
    <row r="86" spans="1:6" ht="30.75">
      <c r="A86" s="33" t="s">
        <v>148</v>
      </c>
      <c r="B86" s="11" t="s">
        <v>149</v>
      </c>
      <c r="C86" s="40">
        <v>828720.657</v>
      </c>
      <c r="D86" s="40">
        <v>842921.951</v>
      </c>
      <c r="E86" s="6">
        <f t="shared" si="2"/>
        <v>-14201.293999999994</v>
      </c>
      <c r="F86" s="6">
        <f t="shared" si="3"/>
        <v>98.31523025552339</v>
      </c>
    </row>
    <row r="87" spans="1:6" ht="15">
      <c r="A87" s="33" t="s">
        <v>150</v>
      </c>
      <c r="B87" s="11" t="s">
        <v>151</v>
      </c>
      <c r="C87" s="40">
        <v>920781.309</v>
      </c>
      <c r="D87" s="40">
        <v>1797992.206</v>
      </c>
      <c r="E87" s="6">
        <f t="shared" si="2"/>
        <v>-877210.897</v>
      </c>
      <c r="F87" s="6">
        <f t="shared" si="3"/>
        <v>51.21164073611118</v>
      </c>
    </row>
    <row r="88" spans="1:6" s="3" customFormat="1" ht="45">
      <c r="A88" s="34" t="s">
        <v>152</v>
      </c>
      <c r="B88" s="12" t="s">
        <v>153</v>
      </c>
      <c r="C88" s="41">
        <f>C89</f>
        <v>72015.125</v>
      </c>
      <c r="D88" s="41">
        <f>D89</f>
        <v>74880.576</v>
      </c>
      <c r="E88" s="8">
        <f t="shared" si="2"/>
        <v>-2865.451000000001</v>
      </c>
      <c r="F88" s="8">
        <f t="shared" si="3"/>
        <v>96.17330534423239</v>
      </c>
    </row>
    <row r="89" spans="1:6" ht="46.5">
      <c r="A89" s="33" t="s">
        <v>154</v>
      </c>
      <c r="B89" s="11" t="s">
        <v>155</v>
      </c>
      <c r="C89" s="40">
        <f>SUM(C90:C92)</f>
        <v>72015.125</v>
      </c>
      <c r="D89" s="40">
        <f>SUM(D90:D92)</f>
        <v>74880.576</v>
      </c>
      <c r="E89" s="6">
        <f t="shared" si="2"/>
        <v>-2865.451000000001</v>
      </c>
      <c r="F89" s="6">
        <f t="shared" si="3"/>
        <v>96.17330534423239</v>
      </c>
    </row>
    <row r="90" spans="1:6" ht="48.75" customHeight="1">
      <c r="A90" s="36" t="s">
        <v>156</v>
      </c>
      <c r="B90" s="13" t="s">
        <v>157</v>
      </c>
      <c r="C90" s="40">
        <v>6625.814</v>
      </c>
      <c r="D90" s="40">
        <v>22170.699</v>
      </c>
      <c r="E90" s="6">
        <f t="shared" si="2"/>
        <v>-15544.885</v>
      </c>
      <c r="F90" s="6">
        <f t="shared" si="3"/>
        <v>29.885453769409796</v>
      </c>
    </row>
    <row r="91" spans="1:6" ht="75.75" customHeight="1">
      <c r="A91" s="36" t="s">
        <v>196</v>
      </c>
      <c r="B91" s="39" t="s">
        <v>197</v>
      </c>
      <c r="C91" s="40">
        <v>2211.015</v>
      </c>
      <c r="D91" s="40">
        <v>0</v>
      </c>
      <c r="E91" s="6">
        <f>C91-D91</f>
        <v>2211.015</v>
      </c>
      <c r="F91" s="6"/>
    </row>
    <row r="92" spans="1:6" ht="93">
      <c r="A92" s="36" t="s">
        <v>158</v>
      </c>
      <c r="B92" s="13" t="s">
        <v>159</v>
      </c>
      <c r="C92" s="40">
        <v>63178.296</v>
      </c>
      <c r="D92" s="40">
        <v>52709.877</v>
      </c>
      <c r="E92" s="6">
        <f t="shared" si="2"/>
        <v>10468.419000000002</v>
      </c>
      <c r="F92" s="6">
        <f t="shared" si="3"/>
        <v>119.86045044271305</v>
      </c>
    </row>
    <row r="93" spans="1:6" s="3" customFormat="1" ht="15">
      <c r="A93" s="34" t="s">
        <v>160</v>
      </c>
      <c r="B93" s="12" t="s">
        <v>161</v>
      </c>
      <c r="C93" s="41">
        <f>SUM(C94:C96)</f>
        <v>115213.381</v>
      </c>
      <c r="D93" s="41">
        <f>SUM(D94:D96)</f>
        <v>45011.045</v>
      </c>
      <c r="E93" s="8">
        <f t="shared" si="2"/>
        <v>70202.336</v>
      </c>
      <c r="F93" s="8">
        <f t="shared" si="3"/>
        <v>255.96690989955908</v>
      </c>
    </row>
    <row r="94" spans="1:6" ht="30.75">
      <c r="A94" s="33" t="s">
        <v>162</v>
      </c>
      <c r="B94" s="11" t="s">
        <v>163</v>
      </c>
      <c r="C94" s="40">
        <v>113035.423</v>
      </c>
      <c r="D94" s="40">
        <v>32471.972</v>
      </c>
      <c r="E94" s="6">
        <f t="shared" si="2"/>
        <v>80563.451</v>
      </c>
      <c r="F94" s="6">
        <f t="shared" si="3"/>
        <v>348.10150427574894</v>
      </c>
    </row>
    <row r="95" spans="1:6" ht="30.75">
      <c r="A95" s="33" t="s">
        <v>164</v>
      </c>
      <c r="B95" s="11" t="s">
        <v>165</v>
      </c>
      <c r="C95" s="40">
        <v>2130.711</v>
      </c>
      <c r="D95" s="40">
        <v>12307.492</v>
      </c>
      <c r="E95" s="6">
        <f t="shared" si="2"/>
        <v>-10176.781</v>
      </c>
      <c r="F95" s="6">
        <f t="shared" si="3"/>
        <v>17.312308632822997</v>
      </c>
    </row>
    <row r="96" spans="1:6" ht="30.75">
      <c r="A96" s="33" t="s">
        <v>166</v>
      </c>
      <c r="B96" s="11" t="s">
        <v>167</v>
      </c>
      <c r="C96" s="40">
        <v>47.247</v>
      </c>
      <c r="D96" s="40">
        <v>231.581</v>
      </c>
      <c r="E96" s="6">
        <f t="shared" si="2"/>
        <v>-184.334</v>
      </c>
      <c r="F96" s="6">
        <f t="shared" si="3"/>
        <v>20.401932801050172</v>
      </c>
    </row>
    <row r="97" spans="1:6" ht="120">
      <c r="A97" s="34" t="s">
        <v>168</v>
      </c>
      <c r="B97" s="12" t="s">
        <v>169</v>
      </c>
      <c r="C97" s="41">
        <f>C98+C99</f>
        <v>7559.886</v>
      </c>
      <c r="D97" s="41">
        <f>D98+D99</f>
        <v>8487.823</v>
      </c>
      <c r="E97" s="8">
        <f t="shared" si="2"/>
        <v>-927.9369999999999</v>
      </c>
      <c r="F97" s="8">
        <f t="shared" si="3"/>
        <v>89.06743224970643</v>
      </c>
    </row>
    <row r="98" spans="1:6" ht="77.25" hidden="1">
      <c r="A98" s="33" t="s">
        <v>170</v>
      </c>
      <c r="B98" s="11" t="s">
        <v>171</v>
      </c>
      <c r="C98" s="40">
        <v>0</v>
      </c>
      <c r="D98" s="40">
        <v>0</v>
      </c>
      <c r="E98" s="6">
        <f t="shared" si="2"/>
        <v>0</v>
      </c>
      <c r="F98" s="6"/>
    </row>
    <row r="99" spans="1:6" ht="46.5">
      <c r="A99" s="33" t="s">
        <v>172</v>
      </c>
      <c r="B99" s="11" t="s">
        <v>173</v>
      </c>
      <c r="C99" s="40">
        <v>7559.886</v>
      </c>
      <c r="D99" s="40">
        <v>8487.823</v>
      </c>
      <c r="E99" s="6">
        <f t="shared" si="2"/>
        <v>-927.9369999999999</v>
      </c>
      <c r="F99" s="6">
        <f t="shared" si="3"/>
        <v>89.06743224970643</v>
      </c>
    </row>
    <row r="100" spans="1:6" s="3" customFormat="1" ht="60">
      <c r="A100" s="34" t="s">
        <v>174</v>
      </c>
      <c r="B100" s="12" t="s">
        <v>175</v>
      </c>
      <c r="C100" s="41">
        <f>C101</f>
        <v>-138193.168</v>
      </c>
      <c r="D100" s="41">
        <f>D101</f>
        <v>-408443.699</v>
      </c>
      <c r="E100" s="8">
        <f t="shared" si="2"/>
        <v>270250.531</v>
      </c>
      <c r="F100" s="8">
        <f t="shared" si="3"/>
        <v>33.83408003069721</v>
      </c>
    </row>
    <row r="101" spans="1:6" ht="61.5">
      <c r="A101" s="36" t="s">
        <v>176</v>
      </c>
      <c r="B101" s="13" t="s">
        <v>177</v>
      </c>
      <c r="C101" s="40">
        <v>-138193.168</v>
      </c>
      <c r="D101" s="40">
        <v>-408443.699</v>
      </c>
      <c r="E101" s="6">
        <f t="shared" si="2"/>
        <v>270250.531</v>
      </c>
      <c r="F101" s="6">
        <f t="shared" si="3"/>
        <v>33.83408003069721</v>
      </c>
    </row>
    <row r="102" spans="3:4" ht="15">
      <c r="C102" s="18"/>
      <c r="D102" s="19"/>
    </row>
    <row r="103" ht="15">
      <c r="D103" s="19"/>
    </row>
    <row r="104" ht="15">
      <c r="D104" s="19"/>
    </row>
    <row r="105" ht="15">
      <c r="D105" s="19"/>
    </row>
    <row r="106" ht="15">
      <c r="D106" s="19"/>
    </row>
    <row r="107" ht="15">
      <c r="D107" s="19"/>
    </row>
    <row r="108" ht="15">
      <c r="D108" s="19"/>
    </row>
    <row r="109" ht="15">
      <c r="D109" s="19"/>
    </row>
    <row r="110" ht="15">
      <c r="D110" s="19"/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41" right="0" top="0.2755905511811024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2016-10-26T04:50:54Z</cp:lastPrinted>
  <dcterms:created xsi:type="dcterms:W3CDTF">2016-04-25T02:35:52Z</dcterms:created>
  <dcterms:modified xsi:type="dcterms:W3CDTF">2016-10-26T04:50:55Z</dcterms:modified>
  <cp:category/>
  <cp:version/>
  <cp:contentType/>
  <cp:contentStatus/>
</cp:coreProperties>
</file>