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16" yWindow="65526" windowWidth="10400" windowHeight="10900" activeTab="0"/>
  </bookViews>
  <sheets>
    <sheet name="Доходы рес.бюджета" sheetId="1" r:id="rId1"/>
  </sheets>
  <definedNames>
    <definedName name="TableRow">'Доходы рес.бюджета'!#REF!</definedName>
    <definedName name="TableRow1">#REF!</definedName>
    <definedName name="TableRow2">#REF!</definedName>
    <definedName name="_xlnm.Print_Titles" localSheetId="0">'Доходы рес.бюджета'!$4:$5</definedName>
  </definedNames>
  <calcPr fullCalcOnLoad="1"/>
</workbook>
</file>

<file path=xl/sharedStrings.xml><?xml version="1.0" encoding="utf-8"?>
<sst xmlns="http://schemas.openxmlformats.org/spreadsheetml/2006/main" count="159" uniqueCount="159">
  <si>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</si>
  <si>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</si>
  <si>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</si>
  <si>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</si>
  <si>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</si>
  <si>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</si>
  <si>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</si>
  <si>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</si>
  <si>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</si>
  <si>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</si>
  <si>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</si>
  <si>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</si>
  <si>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</si>
  <si>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</si>
  <si>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</si>
  <si>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</si>
  <si>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</si>
  <si>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</si>
  <si>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</si>
  <si>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</si>
  <si>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</si>
  <si>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</si>
  <si>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</si>
  <si>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</si>
  <si>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</si>
  <si>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</si>
  <si>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</si>
  <si>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</si>
  <si>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</si>
  <si>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</si>
  <si>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</si>
  <si>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</si>
  <si>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</si>
  <si>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</si>
  <si>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</si>
  <si>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</si>
  <si>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</si>
  <si>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</si>
  <si>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</si>
  <si>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</si>
  <si>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</si>
  <si>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</si>
  <si>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</si>
  <si>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</si>
  <si>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</si>
  <si>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</si>
  <si>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</si>
  <si>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</si>
  <si>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</si>
  <si>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</si>
  <si>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</si>
  <si>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</si>
  <si>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</si>
  <si>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</si>
  <si>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</si>
  <si>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</si>
  <si>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</si>
  <si>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</si>
  <si>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</si>
  <si>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</si>
  <si>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</si>
  <si>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</si>
  <si>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</si>
  <si>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</si>
  <si>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</si>
  <si>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</si>
  <si>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</si>
  <si>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</si>
  <si>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</si>
  <si>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</si>
  <si>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</si>
  <si>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</si>
  <si>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</si>
  <si>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</si>
  <si>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</si>
  <si>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</si>
  <si>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</si>
  <si>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</si>
  <si>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</si>
  <si>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</si>
  <si>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</si>
  <si>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</si>
  <si>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</si>
  <si>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</si>
  <si>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</si>
  <si>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</si>
  <si>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</si>
  <si>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</si>
  <si>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</si>
  <si>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</si>
  <si>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</si>
  <si>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</si>
  <si>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</si>
  <si>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</si>
  <si>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</si>
  <si>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</si>
  <si>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</si>
  <si>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</si>
  <si>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</si>
  <si>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</si>
  <si>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</si>
  <si>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</si>
  <si>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</si>
  <si>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</si>
  <si>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</si>
  <si>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</si>
  <si>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</si>
  <si>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</si>
  <si>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</si>
  <si>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</si>
  <si>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</si>
  <si>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</si>
  <si>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</si>
  <si>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</si>
  <si>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</si>
  <si>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</si>
  <si>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</si>
  <si>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</si>
  <si>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</si>
  <si>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</si>
  <si>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</si>
  <si>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 xml:space="preserve">Утверждено на 2016 год </t>
  </si>
  <si>
    <t>Показатели исполнения  плана</t>
  </si>
  <si>
    <t>абсолютное отклонение, тыс. руб.</t>
  </si>
  <si>
    <t>процент исполнения, %</t>
  </si>
  <si>
    <t>Налог на прибыль организаций, зачислявшийся до 1 января 2005 года в местные бюджеты</t>
  </si>
  <si>
    <t>00010901000000000110</t>
  </si>
  <si>
    <t>Платежи за пользование природными ресурсами</t>
  </si>
  <si>
    <t>00010903000000000110</t>
  </si>
  <si>
    <t>Налоги на имущество</t>
  </si>
  <si>
    <t>00010904000000000110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</si>
  <si>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</si>
  <si>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</si>
  <si>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</si>
  <si>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</si>
  <si>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</si>
  <si>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</si>
  <si>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</si>
  <si>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00020201000000000151</t>
  </si>
  <si>
    <t>Дотации на выравнивание бюджетной обеспеченности</t>
  </si>
  <si>
    <t>00020201001000000151</t>
  </si>
  <si>
    <t>Дотации бюджетам на поддержку мер по обеспечению сбалансированности бюджетов</t>
  </si>
  <si>
    <t>00020201003000000151</t>
  </si>
  <si>
    <t>Субсидии бюджетам бюджетной системы Российской Федерации (межбюджетные субсидии)</t>
  </si>
  <si>
    <t>00020202000000000151</t>
  </si>
  <si>
    <t>Субвенции бюджетам бюджетной системы Российской Федерации</t>
  </si>
  <si>
    <t>00020203000000000151</t>
  </si>
  <si>
    <t>Иные межбюджетные трансферты</t>
  </si>
  <si>
    <t>00020204000000000151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</si>
  <si>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</si>
  <si>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00011603000000000140</t>
  </si>
  <si>
    <t>00011618000000000140</t>
  </si>
  <si>
    <t>00020302030020000180</t>
  </si>
  <si>
    <t>Сведения об исполнении республиканского бюджета Республики Алтай за 9 месяцев 2016 года по видам доходов  в сравнении с запланированными значениями на 2016 год</t>
  </si>
  <si>
    <t>Исполнено на 01.10.2016 года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</si>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</sst>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##\ ###\ ###\ ###\ ##0.00"/>
    <numFmt numFmtId="166" formatCode="0.000#,"/>
    <numFmt numFmtId="167" formatCode="#,##0.00_р_."/>
    <numFmt numFmtId="168" formatCode="\ 0.000#,"/>
    <numFmt numFmtId="169" formatCode="#,##0.0000_р_."/>
    <numFmt numFmtId="170" formatCode="#,##0.000_р_."/>
    <numFmt numFmtId="171" formatCode="#,##0.0_р_."/>
    <numFmt numFmtId="172" formatCode="#,##0.0"/>
    <numFmt numFmtId="173" formatCode="#,##0.00000_р_."/>
    <numFmt numFmtId="174" formatCode="#,##0.000000_р_."/>
    <numFmt numFmtId="175" formatCode="[$-FC19]d\ mmmm\ yyyy\ &quot;г.&quot;"/>
    <numFmt numFmtId="176" formatCode="0000"/>
    <numFmt numFmtId="177" formatCode="#,##0_р_."/>
    <numFmt numFmtId="17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1">
      <alignment horizontal="center" vertical="top" wrapText="1"/>
      <protection/>
    </xf>
    <xf numFmtId="0" fontId="6" fillId="0" borderId="2">
      <alignment horizontal="center"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1" fontId="3" fillId="0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51" fillId="33" borderId="0" xfId="0" applyNumberFormat="1" applyFont="1" applyFill="1" applyAlignment="1">
      <alignment horizontal="center" vertical="center"/>
    </xf>
    <xf numFmtId="49" fontId="51" fillId="33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  <xf numFmtId="0" fontId="3" fillId="0" borderId="12" xfId="33" applyNumberFormat="1" applyFont="1" applyFill="1" applyBorder="1" applyAlignment="1" applyProtection="1">
      <alignment horizontal="center" vertical="top" wrapText="1"/>
      <protection/>
    </xf>
    <xf numFmtId="0" fontId="3" fillId="0" borderId="12" xfId="33" applyNumberFormat="1" applyFont="1" applyFill="1" applyBorder="1" applyAlignment="1">
      <alignment horizontal="center" vertical="top" wrapText="1"/>
      <protection/>
    </xf>
    <xf numFmtId="0" fontId="3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12" xfId="34" applyNumberFormat="1" applyFont="1" applyFill="1" applyBorder="1" applyAlignment="1">
      <alignment horizontal="center" vertical="center" wrapText="1"/>
      <protection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justify" vertical="top" wrapText="1"/>
    </xf>
    <xf numFmtId="49" fontId="51" fillId="0" borderId="0" xfId="0" applyNumberFormat="1" applyFont="1" applyAlignment="1">
      <alignment horizontal="center" vertical="center"/>
    </xf>
    <xf numFmtId="171" fontId="8" fillId="0" borderId="12" xfId="0" applyNumberFormat="1" applyFont="1" applyFill="1" applyBorder="1" applyAlignment="1">
      <alignment horizontal="center" vertical="center" wrapText="1"/>
    </xf>
    <xf numFmtId="171" fontId="3" fillId="0" borderId="12" xfId="99" applyNumberFormat="1" applyFont="1" applyFill="1" applyBorder="1" applyAlignment="1">
      <alignment horizontal="center" vertical="center" wrapText="1"/>
    </xf>
    <xf numFmtId="171" fontId="3" fillId="33" borderId="12" xfId="0" applyNumberFormat="1" applyFont="1" applyFill="1" applyBorder="1" applyAlignment="1">
      <alignment horizontal="center" vertical="center" wrapText="1"/>
    </xf>
    <xf numFmtId="171" fontId="8" fillId="33" borderId="1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top" wrapText="1"/>
    </xf>
    <xf numFmtId="0" fontId="7" fillId="0" borderId="12" xfId="0" applyNumberFormat="1" applyFont="1" applyFill="1" applyBorder="1" applyAlignment="1">
      <alignment horizontal="justify" vertical="top" wrapText="1"/>
    </xf>
    <xf numFmtId="0" fontId="7" fillId="33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="90" zoomScaleNormal="90" zoomScalePageLayoutView="0" workbookViewId="0" topLeftCell="A1">
      <pane xSplit="2" ySplit="5" topLeftCell="C8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0" sqref="F60"/>
    </sheetView>
  </sheetViews>
  <sheetFormatPr defaultColWidth="22.28125" defaultRowHeight="15"/>
  <cols>
    <col min="1" max="1" width="37.421875" style="3" customWidth="1"/>
    <col min="2" max="2" width="28.8515625" style="4" customWidth="1"/>
    <col min="3" max="3" width="14.421875" style="7" customWidth="1"/>
    <col min="4" max="4" width="14.7109375" style="16" customWidth="1"/>
    <col min="5" max="5" width="16.140625" style="8" customWidth="1"/>
    <col min="6" max="6" width="14.421875" style="8" customWidth="1"/>
    <col min="7" max="247" width="8.7109375" style="1" customWidth="1"/>
    <col min="248" max="248" width="3.57421875" style="1" customWidth="1"/>
    <col min="249" max="16384" width="22.28125" style="1" customWidth="1"/>
  </cols>
  <sheetData>
    <row r="1" spans="1:6" ht="42" customHeight="1">
      <c r="A1" s="24" t="s">
        <v>153</v>
      </c>
      <c r="B1" s="25"/>
      <c r="C1" s="25"/>
      <c r="D1" s="25"/>
      <c r="E1" s="25"/>
      <c r="F1" s="25"/>
    </row>
    <row r="3" spans="2:6" ht="15">
      <c r="B3" s="2"/>
      <c r="D3" s="17"/>
      <c r="F3" s="7" t="s">
        <v>118</v>
      </c>
    </row>
    <row r="4" spans="1:6" s="2" customFormat="1" ht="31.5" customHeight="1">
      <c r="A4" s="26" t="s">
        <v>119</v>
      </c>
      <c r="B4" s="28" t="s">
        <v>120</v>
      </c>
      <c r="C4" s="30" t="s">
        <v>121</v>
      </c>
      <c r="D4" s="30" t="s">
        <v>154</v>
      </c>
      <c r="E4" s="32" t="s">
        <v>122</v>
      </c>
      <c r="F4" s="33"/>
    </row>
    <row r="5" spans="1:6" s="2" customFormat="1" ht="46.5">
      <c r="A5" s="27"/>
      <c r="B5" s="29"/>
      <c r="C5" s="31"/>
      <c r="D5" s="31"/>
      <c r="E5" s="13" t="s">
        <v>123</v>
      </c>
      <c r="F5" s="6" t="s">
        <v>124</v>
      </c>
    </row>
    <row r="6" spans="1:6" ht="15">
      <c r="A6" s="40" t="s">
        <v>0</v>
      </c>
      <c r="B6" s="5" t="s">
        <v>1</v>
      </c>
      <c r="C6" s="13">
        <f>C7+C62</f>
        <v>14271766.79494</v>
      </c>
      <c r="D6" s="13">
        <f>D7+D62</f>
        <v>11521105.33068</v>
      </c>
      <c r="E6" s="14">
        <f>D6-C6</f>
        <v>-2750661.4642600007</v>
      </c>
      <c r="F6" s="14">
        <f>D6/C6*100</f>
        <v>80.72655261410776</v>
      </c>
    </row>
    <row r="7" spans="1:6" s="10" customFormat="1" ht="30">
      <c r="A7" s="41" t="s">
        <v>2</v>
      </c>
      <c r="B7" s="11" t="s">
        <v>3</v>
      </c>
      <c r="C7" s="36">
        <f>C8+C28</f>
        <v>2676376</v>
      </c>
      <c r="D7" s="36">
        <f>D8+D28</f>
        <v>2175935.15368</v>
      </c>
      <c r="E7" s="15">
        <f aca="true" t="shared" si="0" ref="E7:E80">D7-C7</f>
        <v>-500440.84632</v>
      </c>
      <c r="F7" s="15">
        <f aca="true" t="shared" si="1" ref="F7:F80">D7/C7*100</f>
        <v>81.3015493219189</v>
      </c>
    </row>
    <row r="8" spans="1:6" s="10" customFormat="1" ht="15">
      <c r="A8" s="41" t="s">
        <v>4</v>
      </c>
      <c r="B8" s="11"/>
      <c r="C8" s="36">
        <f>C9+C12+C14+C16+C19+C21+C23</f>
        <v>2506097.3</v>
      </c>
      <c r="D8" s="36">
        <f>D9+D12+D14+D16+D19+D21+D23</f>
        <v>2034621.8846800001</v>
      </c>
      <c r="E8" s="15">
        <f t="shared" si="0"/>
        <v>-471475.4153199997</v>
      </c>
      <c r="F8" s="15">
        <f t="shared" si="1"/>
        <v>81.18686711326013</v>
      </c>
    </row>
    <row r="9" spans="1:6" ht="15">
      <c r="A9" s="42" t="s">
        <v>5</v>
      </c>
      <c r="B9" s="5" t="s">
        <v>6</v>
      </c>
      <c r="C9" s="13">
        <f>C10+C11</f>
        <v>1761503</v>
      </c>
      <c r="D9" s="13">
        <f>D10+D11</f>
        <v>1374199.057</v>
      </c>
      <c r="E9" s="14">
        <f t="shared" si="0"/>
        <v>-387303.94299999997</v>
      </c>
      <c r="F9" s="14">
        <f t="shared" si="1"/>
        <v>78.01287065647917</v>
      </c>
    </row>
    <row r="10" spans="1:6" ht="15">
      <c r="A10" s="42" t="s">
        <v>7</v>
      </c>
      <c r="B10" s="5" t="s">
        <v>8</v>
      </c>
      <c r="C10" s="13">
        <v>546237</v>
      </c>
      <c r="D10" s="37">
        <v>541966.036</v>
      </c>
      <c r="E10" s="14">
        <f t="shared" si="0"/>
        <v>-4270.964000000036</v>
      </c>
      <c r="F10" s="14">
        <f t="shared" si="1"/>
        <v>99.21811155231154</v>
      </c>
    </row>
    <row r="11" spans="1:6" ht="15">
      <c r="A11" s="42" t="s">
        <v>9</v>
      </c>
      <c r="B11" s="5" t="s">
        <v>10</v>
      </c>
      <c r="C11" s="13">
        <v>1215266</v>
      </c>
      <c r="D11" s="37">
        <v>832233.021</v>
      </c>
      <c r="E11" s="14">
        <f t="shared" si="0"/>
        <v>-383032.97900000005</v>
      </c>
      <c r="F11" s="14">
        <f t="shared" si="1"/>
        <v>68.48155226921513</v>
      </c>
    </row>
    <row r="12" spans="1:6" ht="61.5">
      <c r="A12" s="42" t="s">
        <v>11</v>
      </c>
      <c r="B12" s="5" t="s">
        <v>12</v>
      </c>
      <c r="C12" s="13">
        <f>C13</f>
        <v>487049</v>
      </c>
      <c r="D12" s="13">
        <f>D13</f>
        <v>512700.497</v>
      </c>
      <c r="E12" s="14">
        <f t="shared" si="0"/>
        <v>25651.496999999974</v>
      </c>
      <c r="F12" s="14">
        <f t="shared" si="1"/>
        <v>105.26671792776496</v>
      </c>
    </row>
    <row r="13" spans="1:6" ht="46.5">
      <c r="A13" s="42" t="s">
        <v>13</v>
      </c>
      <c r="B13" s="5" t="s">
        <v>14</v>
      </c>
      <c r="C13" s="13">
        <v>487049</v>
      </c>
      <c r="D13" s="37">
        <v>512700.497</v>
      </c>
      <c r="E13" s="14">
        <f t="shared" si="0"/>
        <v>25651.496999999974</v>
      </c>
      <c r="F13" s="14">
        <f t="shared" si="1"/>
        <v>105.26671792776496</v>
      </c>
    </row>
    <row r="14" spans="1:6" ht="30.75">
      <c r="A14" s="42" t="s">
        <v>15</v>
      </c>
      <c r="B14" s="5" t="s">
        <v>16</v>
      </c>
      <c r="C14" s="13">
        <f>C15</f>
        <v>0</v>
      </c>
      <c r="D14" s="13">
        <f>D15</f>
        <v>-2.923</v>
      </c>
      <c r="E14" s="14">
        <f t="shared" si="0"/>
        <v>-2.923</v>
      </c>
      <c r="F14" s="14"/>
    </row>
    <row r="15" spans="1:6" ht="15">
      <c r="A15" s="42" t="s">
        <v>17</v>
      </c>
      <c r="B15" s="5" t="s">
        <v>18</v>
      </c>
      <c r="C15" s="13">
        <v>0</v>
      </c>
      <c r="D15" s="37">
        <v>-2.923</v>
      </c>
      <c r="E15" s="14">
        <f t="shared" si="0"/>
        <v>-2.923</v>
      </c>
      <c r="F15" s="14"/>
    </row>
    <row r="16" spans="1:6" ht="15">
      <c r="A16" s="42" t="s">
        <v>19</v>
      </c>
      <c r="B16" s="5" t="s">
        <v>20</v>
      </c>
      <c r="C16" s="13">
        <f>C17+C18</f>
        <v>246896</v>
      </c>
      <c r="D16" s="13">
        <f>D17+D18</f>
        <v>133569.106</v>
      </c>
      <c r="E16" s="14">
        <f t="shared" si="0"/>
        <v>-113326.894</v>
      </c>
      <c r="F16" s="14">
        <f t="shared" si="1"/>
        <v>54.099339802993974</v>
      </c>
    </row>
    <row r="17" spans="1:6" ht="15">
      <c r="A17" s="42" t="s">
        <v>21</v>
      </c>
      <c r="B17" s="5" t="s">
        <v>22</v>
      </c>
      <c r="C17" s="13">
        <v>142659</v>
      </c>
      <c r="D17" s="37">
        <v>105851.83</v>
      </c>
      <c r="E17" s="14">
        <f t="shared" si="0"/>
        <v>-36807.17</v>
      </c>
      <c r="F17" s="14">
        <f t="shared" si="1"/>
        <v>74.19919528385871</v>
      </c>
    </row>
    <row r="18" spans="1:6" ht="15">
      <c r="A18" s="42" t="s">
        <v>23</v>
      </c>
      <c r="B18" s="5" t="s">
        <v>24</v>
      </c>
      <c r="C18" s="13">
        <v>104237</v>
      </c>
      <c r="D18" s="37">
        <v>27717.276</v>
      </c>
      <c r="E18" s="14">
        <f t="shared" si="0"/>
        <v>-76519.724</v>
      </c>
      <c r="F18" s="14">
        <f t="shared" si="1"/>
        <v>26.59063096597178</v>
      </c>
    </row>
    <row r="19" spans="1:6" ht="46.5">
      <c r="A19" s="42" t="s">
        <v>25</v>
      </c>
      <c r="B19" s="5" t="s">
        <v>26</v>
      </c>
      <c r="C19" s="13">
        <f>C20</f>
        <v>5</v>
      </c>
      <c r="D19" s="13">
        <f>D20</f>
        <v>2.452</v>
      </c>
      <c r="E19" s="14">
        <f t="shared" si="0"/>
        <v>-2.548</v>
      </c>
      <c r="F19" s="14">
        <f t="shared" si="1"/>
        <v>49.04</v>
      </c>
    </row>
    <row r="20" spans="1:6" ht="61.5">
      <c r="A20" s="42" t="s">
        <v>27</v>
      </c>
      <c r="B20" s="5" t="s">
        <v>28</v>
      </c>
      <c r="C20" s="13">
        <v>5</v>
      </c>
      <c r="D20" s="37">
        <v>2.452</v>
      </c>
      <c r="E20" s="14">
        <f t="shared" si="0"/>
        <v>-2.548</v>
      </c>
      <c r="F20" s="14">
        <f t="shared" si="1"/>
        <v>49.04</v>
      </c>
    </row>
    <row r="21" spans="1:6" ht="15">
      <c r="A21" s="42" t="s">
        <v>29</v>
      </c>
      <c r="B21" s="5" t="s">
        <v>30</v>
      </c>
      <c r="C21" s="13">
        <f>C22</f>
        <v>10644.3</v>
      </c>
      <c r="D21" s="13">
        <f>D22</f>
        <v>14151.938</v>
      </c>
      <c r="E21" s="14">
        <f t="shared" si="0"/>
        <v>3507.638000000001</v>
      </c>
      <c r="F21" s="14">
        <f t="shared" si="1"/>
        <v>132.95320500173804</v>
      </c>
    </row>
    <row r="22" spans="1:6" ht="61.5">
      <c r="A22" s="42" t="s">
        <v>31</v>
      </c>
      <c r="B22" s="5" t="s">
        <v>32</v>
      </c>
      <c r="C22" s="13">
        <v>10644.3</v>
      </c>
      <c r="D22" s="37">
        <v>14151.938</v>
      </c>
      <c r="E22" s="14">
        <f t="shared" si="0"/>
        <v>3507.638000000001</v>
      </c>
      <c r="F22" s="14">
        <f t="shared" si="1"/>
        <v>132.95320500173804</v>
      </c>
    </row>
    <row r="23" spans="1:6" ht="61.5">
      <c r="A23" s="42" t="s">
        <v>33</v>
      </c>
      <c r="B23" s="5" t="s">
        <v>34</v>
      </c>
      <c r="C23" s="13">
        <f>C24+C25+C26+C27</f>
        <v>0</v>
      </c>
      <c r="D23" s="13">
        <f>D24+D25+D26+D27</f>
        <v>1.7576800000000001</v>
      </c>
      <c r="E23" s="14">
        <f t="shared" si="0"/>
        <v>1.7576800000000001</v>
      </c>
      <c r="F23" s="14"/>
    </row>
    <row r="24" spans="1:6" ht="46.5" hidden="1">
      <c r="A24" s="42" t="s">
        <v>125</v>
      </c>
      <c r="B24" s="5" t="s">
        <v>126</v>
      </c>
      <c r="C24" s="13">
        <v>0</v>
      </c>
      <c r="D24" s="37">
        <f>3.68/1000</f>
        <v>0.00368</v>
      </c>
      <c r="E24" s="14">
        <f t="shared" si="0"/>
        <v>0.00368</v>
      </c>
      <c r="F24" s="14"/>
    </row>
    <row r="25" spans="1:6" s="10" customFormat="1" ht="30.75" hidden="1">
      <c r="A25" s="42" t="s">
        <v>127</v>
      </c>
      <c r="B25" s="12" t="s">
        <v>128</v>
      </c>
      <c r="C25" s="13"/>
      <c r="D25" s="37"/>
      <c r="E25" s="15">
        <f t="shared" si="0"/>
        <v>0</v>
      </c>
      <c r="F25" s="15"/>
    </row>
    <row r="26" spans="1:6" ht="15">
      <c r="A26" s="43" t="s">
        <v>129</v>
      </c>
      <c r="B26" s="6" t="s">
        <v>130</v>
      </c>
      <c r="C26" s="13">
        <v>0</v>
      </c>
      <c r="D26" s="37">
        <v>0.55</v>
      </c>
      <c r="E26" s="14">
        <f t="shared" si="0"/>
        <v>0.55</v>
      </c>
      <c r="F26" s="14"/>
    </row>
    <row r="27" spans="1:6" ht="46.5">
      <c r="A27" s="42" t="s">
        <v>35</v>
      </c>
      <c r="B27" s="5" t="s">
        <v>36</v>
      </c>
      <c r="C27" s="13">
        <v>0</v>
      </c>
      <c r="D27" s="37">
        <v>1.204</v>
      </c>
      <c r="E27" s="14">
        <f t="shared" si="0"/>
        <v>1.204</v>
      </c>
      <c r="F27" s="14"/>
    </row>
    <row r="28" spans="1:6" ht="15">
      <c r="A28" s="44" t="s">
        <v>37</v>
      </c>
      <c r="B28" s="9"/>
      <c r="C28" s="36">
        <f>C29+C34+C38+C41+C44+C46+C59</f>
        <v>170278.7</v>
      </c>
      <c r="D28" s="36">
        <f>D29+D34+D38+D41+D44+D46+D59</f>
        <v>141313.26899999997</v>
      </c>
      <c r="E28" s="14">
        <f t="shared" si="0"/>
        <v>-28965.43100000004</v>
      </c>
      <c r="F28" s="14">
        <f t="shared" si="1"/>
        <v>82.9893985566016</v>
      </c>
    </row>
    <row r="29" spans="1:6" ht="77.25">
      <c r="A29" s="42" t="s">
        <v>38</v>
      </c>
      <c r="B29" s="5" t="s">
        <v>39</v>
      </c>
      <c r="C29" s="13">
        <f>C30+C31+C32+C33</f>
        <v>11231.7</v>
      </c>
      <c r="D29" s="13">
        <f>D30+D31+D32+D33</f>
        <v>11037.096000000001</v>
      </c>
      <c r="E29" s="14">
        <f t="shared" si="0"/>
        <v>-194.60399999999936</v>
      </c>
      <c r="F29" s="14">
        <f t="shared" si="1"/>
        <v>98.26736825235717</v>
      </c>
    </row>
    <row r="30" spans="1:6" ht="139.5">
      <c r="A30" s="34" t="s">
        <v>158</v>
      </c>
      <c r="B30" s="20" t="s">
        <v>157</v>
      </c>
      <c r="C30" s="13">
        <v>0</v>
      </c>
      <c r="D30" s="13">
        <v>300</v>
      </c>
      <c r="E30" s="14">
        <f>D30-C30</f>
        <v>300</v>
      </c>
      <c r="F30" s="14"/>
    </row>
    <row r="31" spans="1:6" ht="46.5">
      <c r="A31" s="42" t="s">
        <v>40</v>
      </c>
      <c r="B31" s="5" t="s">
        <v>41</v>
      </c>
      <c r="C31" s="13">
        <v>1036.7</v>
      </c>
      <c r="D31" s="37">
        <v>368.557</v>
      </c>
      <c r="E31" s="14">
        <f t="shared" si="0"/>
        <v>-668.143</v>
      </c>
      <c r="F31" s="14">
        <f t="shared" si="1"/>
        <v>35.550979068197165</v>
      </c>
    </row>
    <row r="32" spans="1:6" ht="154.5">
      <c r="A32" s="42" t="s">
        <v>42</v>
      </c>
      <c r="B32" s="5" t="s">
        <v>43</v>
      </c>
      <c r="C32" s="13">
        <v>5775</v>
      </c>
      <c r="D32" s="37">
        <v>7589.936</v>
      </c>
      <c r="E32" s="14">
        <f t="shared" si="0"/>
        <v>1814.9359999999997</v>
      </c>
      <c r="F32" s="14">
        <f t="shared" si="1"/>
        <v>131.4274632034632</v>
      </c>
    </row>
    <row r="33" spans="1:6" ht="139.5">
      <c r="A33" s="42" t="s">
        <v>44</v>
      </c>
      <c r="B33" s="5" t="s">
        <v>45</v>
      </c>
      <c r="C33" s="13">
        <v>4420</v>
      </c>
      <c r="D33" s="37">
        <v>2778.603</v>
      </c>
      <c r="E33" s="14">
        <f t="shared" si="0"/>
        <v>-1641.397</v>
      </c>
      <c r="F33" s="14">
        <f t="shared" si="1"/>
        <v>62.864321266968325</v>
      </c>
    </row>
    <row r="34" spans="1:6" ht="30.75">
      <c r="A34" s="42" t="s">
        <v>46</v>
      </c>
      <c r="B34" s="5" t="s">
        <v>47</v>
      </c>
      <c r="C34" s="13">
        <f>C35+C36+C37</f>
        <v>33799</v>
      </c>
      <c r="D34" s="13">
        <f>D35+D36+D37</f>
        <v>22510.037</v>
      </c>
      <c r="E34" s="14">
        <f t="shared" si="0"/>
        <v>-11288.963</v>
      </c>
      <c r="F34" s="14">
        <f t="shared" si="1"/>
        <v>66.59971300926063</v>
      </c>
    </row>
    <row r="35" spans="1:6" ht="30.75">
      <c r="A35" s="42" t="s">
        <v>48</v>
      </c>
      <c r="B35" s="5" t="s">
        <v>49</v>
      </c>
      <c r="C35" s="13">
        <v>1333</v>
      </c>
      <c r="D35" s="37">
        <v>3500.304</v>
      </c>
      <c r="E35" s="14">
        <f t="shared" si="0"/>
        <v>2167.304</v>
      </c>
      <c r="F35" s="14">
        <f t="shared" si="1"/>
        <v>262.58844711177795</v>
      </c>
    </row>
    <row r="36" spans="1:6" ht="15">
      <c r="A36" s="42" t="s">
        <v>50</v>
      </c>
      <c r="B36" s="5" t="s">
        <v>51</v>
      </c>
      <c r="C36" s="13">
        <v>3202</v>
      </c>
      <c r="D36" s="37">
        <v>1495.802</v>
      </c>
      <c r="E36" s="14">
        <f t="shared" si="0"/>
        <v>-1706.198</v>
      </c>
      <c r="F36" s="14">
        <f t="shared" si="1"/>
        <v>46.71461586508432</v>
      </c>
    </row>
    <row r="37" spans="1:6" ht="15">
      <c r="A37" s="42" t="s">
        <v>52</v>
      </c>
      <c r="B37" s="5" t="s">
        <v>53</v>
      </c>
      <c r="C37" s="13">
        <v>29264</v>
      </c>
      <c r="D37" s="37">
        <v>17513.931</v>
      </c>
      <c r="E37" s="14">
        <f t="shared" si="0"/>
        <v>-11750.069</v>
      </c>
      <c r="F37" s="14">
        <f t="shared" si="1"/>
        <v>59.84804196282122</v>
      </c>
    </row>
    <row r="38" spans="1:6" ht="61.5">
      <c r="A38" s="42" t="s">
        <v>54</v>
      </c>
      <c r="B38" s="5" t="s">
        <v>55</v>
      </c>
      <c r="C38" s="13">
        <f>C39+C40</f>
        <v>7890</v>
      </c>
      <c r="D38" s="13">
        <f>D39+D40</f>
        <v>7307.475</v>
      </c>
      <c r="E38" s="14">
        <f t="shared" si="0"/>
        <v>-582.5249999999996</v>
      </c>
      <c r="F38" s="14">
        <f t="shared" si="1"/>
        <v>92.61692015209127</v>
      </c>
    </row>
    <row r="39" spans="1:6" ht="30.75">
      <c r="A39" s="42" t="s">
        <v>56</v>
      </c>
      <c r="B39" s="5" t="s">
        <v>57</v>
      </c>
      <c r="C39" s="13">
        <v>4146</v>
      </c>
      <c r="D39" s="37">
        <v>3155.962</v>
      </c>
      <c r="E39" s="14">
        <f t="shared" si="0"/>
        <v>-990.038</v>
      </c>
      <c r="F39" s="14">
        <f t="shared" si="1"/>
        <v>76.12064640617463</v>
      </c>
    </row>
    <row r="40" spans="1:6" ht="30.75">
      <c r="A40" s="42" t="s">
        <v>58</v>
      </c>
      <c r="B40" s="5" t="s">
        <v>59</v>
      </c>
      <c r="C40" s="13">
        <v>3744</v>
      </c>
      <c r="D40" s="37">
        <v>4151.513</v>
      </c>
      <c r="E40" s="14">
        <f t="shared" si="0"/>
        <v>407.5129999999999</v>
      </c>
      <c r="F40" s="14">
        <f t="shared" si="1"/>
        <v>110.88442841880341</v>
      </c>
    </row>
    <row r="41" spans="1:6" ht="46.5">
      <c r="A41" s="42" t="s">
        <v>60</v>
      </c>
      <c r="B41" s="5" t="s">
        <v>61</v>
      </c>
      <c r="C41" s="13">
        <f>C43</f>
        <v>0</v>
      </c>
      <c r="D41" s="13">
        <f>D43+D42</f>
        <v>765.153</v>
      </c>
      <c r="E41" s="14">
        <f t="shared" si="0"/>
        <v>765.153</v>
      </c>
      <c r="F41" s="14"/>
    </row>
    <row r="42" spans="1:6" ht="139.5">
      <c r="A42" s="45" t="s">
        <v>155</v>
      </c>
      <c r="B42" s="35" t="s">
        <v>156</v>
      </c>
      <c r="C42" s="13">
        <v>0</v>
      </c>
      <c r="D42" s="13">
        <v>755.4</v>
      </c>
      <c r="E42" s="14">
        <f>D42-C42</f>
        <v>755.4</v>
      </c>
      <c r="F42" s="14"/>
    </row>
    <row r="43" spans="1:6" ht="61.5">
      <c r="A43" s="42" t="s">
        <v>62</v>
      </c>
      <c r="B43" s="5" t="s">
        <v>63</v>
      </c>
      <c r="C43" s="13">
        <v>0</v>
      </c>
      <c r="D43" s="37">
        <v>9.753</v>
      </c>
      <c r="E43" s="14">
        <f t="shared" si="0"/>
        <v>9.753</v>
      </c>
      <c r="F43" s="14"/>
    </row>
    <row r="44" spans="1:6" ht="30.75">
      <c r="A44" s="42" t="s">
        <v>64</v>
      </c>
      <c r="B44" s="5" t="s">
        <v>65</v>
      </c>
      <c r="C44" s="13">
        <f>C45</f>
        <v>145</v>
      </c>
      <c r="D44" s="13">
        <f>D45</f>
        <v>167</v>
      </c>
      <c r="E44" s="14">
        <f t="shared" si="0"/>
        <v>22</v>
      </c>
      <c r="F44" s="14">
        <f t="shared" si="1"/>
        <v>115.17241379310346</v>
      </c>
    </row>
    <row r="45" spans="1:6" ht="77.25">
      <c r="A45" s="42" t="s">
        <v>66</v>
      </c>
      <c r="B45" s="5" t="s">
        <v>67</v>
      </c>
      <c r="C45" s="13">
        <v>145</v>
      </c>
      <c r="D45" s="37">
        <v>167</v>
      </c>
      <c r="E45" s="14">
        <f t="shared" si="0"/>
        <v>22</v>
      </c>
      <c r="F45" s="14">
        <f t="shared" si="1"/>
        <v>115.17241379310346</v>
      </c>
    </row>
    <row r="46" spans="1:6" ht="30.75">
      <c r="A46" s="42" t="s">
        <v>68</v>
      </c>
      <c r="B46" s="5" t="s">
        <v>69</v>
      </c>
      <c r="C46" s="13">
        <f>C47+C50+C51+C52+C53+C54+C55+C56+C57+C58</f>
        <v>113404</v>
      </c>
      <c r="D46" s="38">
        <f>D47+D50+D51+D52+D53+D54+D55+D56+D57+D58+D48+D49</f>
        <v>94972.63799999998</v>
      </c>
      <c r="E46" s="14">
        <f t="shared" si="0"/>
        <v>-18431.362000000023</v>
      </c>
      <c r="F46" s="14">
        <f t="shared" si="1"/>
        <v>83.74716764840744</v>
      </c>
    </row>
    <row r="47" spans="1:6" ht="139.5">
      <c r="A47" s="42" t="s">
        <v>70</v>
      </c>
      <c r="B47" s="5" t="s">
        <v>71</v>
      </c>
      <c r="C47" s="13">
        <v>100</v>
      </c>
      <c r="D47" s="37">
        <v>331.008</v>
      </c>
      <c r="E47" s="14">
        <f t="shared" si="0"/>
        <v>231.00799999999998</v>
      </c>
      <c r="F47" s="14">
        <f t="shared" si="1"/>
        <v>331.008</v>
      </c>
    </row>
    <row r="48" spans="1:6" ht="77.25">
      <c r="A48" s="46" t="s">
        <v>131</v>
      </c>
      <c r="B48" s="22" t="s">
        <v>150</v>
      </c>
      <c r="C48" s="13">
        <v>0</v>
      </c>
      <c r="D48" s="37">
        <v>8.283</v>
      </c>
      <c r="E48" s="14">
        <f>D48-C48</f>
        <v>8.283</v>
      </c>
      <c r="F48" s="14"/>
    </row>
    <row r="49" spans="1:6" ht="61.5">
      <c r="A49" s="46" t="s">
        <v>132</v>
      </c>
      <c r="B49" s="23" t="s">
        <v>151</v>
      </c>
      <c r="C49" s="13"/>
      <c r="D49" s="37">
        <v>20.246</v>
      </c>
      <c r="E49" s="14">
        <f>D49-C49</f>
        <v>20.246</v>
      </c>
      <c r="F49" s="14"/>
    </row>
    <row r="50" spans="1:6" ht="201">
      <c r="A50" s="42" t="s">
        <v>72</v>
      </c>
      <c r="B50" s="5" t="s">
        <v>73</v>
      </c>
      <c r="C50" s="13">
        <v>20</v>
      </c>
      <c r="D50" s="37">
        <v>5.344</v>
      </c>
      <c r="E50" s="14">
        <f t="shared" si="0"/>
        <v>-14.655999999999999</v>
      </c>
      <c r="F50" s="14">
        <f t="shared" si="1"/>
        <v>26.72</v>
      </c>
    </row>
    <row r="51" spans="1:6" ht="46.5">
      <c r="A51" s="47" t="s">
        <v>74</v>
      </c>
      <c r="B51" s="6" t="s">
        <v>75</v>
      </c>
      <c r="C51" s="13">
        <v>20</v>
      </c>
      <c r="D51" s="37">
        <v>6.006</v>
      </c>
      <c r="E51" s="14">
        <f t="shared" si="0"/>
        <v>-13.994</v>
      </c>
      <c r="F51" s="14">
        <f t="shared" si="1"/>
        <v>30.03</v>
      </c>
    </row>
    <row r="52" spans="1:6" ht="61.5">
      <c r="A52" s="47" t="s">
        <v>76</v>
      </c>
      <c r="B52" s="6" t="s">
        <v>77</v>
      </c>
      <c r="C52" s="13">
        <v>1682</v>
      </c>
      <c r="D52" s="37">
        <v>697.739</v>
      </c>
      <c r="E52" s="14">
        <f t="shared" si="0"/>
        <v>-984.261</v>
      </c>
      <c r="F52" s="14">
        <f t="shared" si="1"/>
        <v>41.48269916765756</v>
      </c>
    </row>
    <row r="53" spans="1:6" ht="46.5">
      <c r="A53" s="42" t="s">
        <v>78</v>
      </c>
      <c r="B53" s="5" t="s">
        <v>79</v>
      </c>
      <c r="C53" s="13">
        <v>111041</v>
      </c>
      <c r="D53" s="37">
        <v>89700.334</v>
      </c>
      <c r="E53" s="14">
        <f t="shared" si="0"/>
        <v>-21340.665999999997</v>
      </c>
      <c r="F53" s="14">
        <f t="shared" si="1"/>
        <v>80.78127358363128</v>
      </c>
    </row>
    <row r="54" spans="1:6" ht="82.5" customHeight="1">
      <c r="A54" s="42" t="s">
        <v>80</v>
      </c>
      <c r="B54" s="5" t="s">
        <v>81</v>
      </c>
      <c r="C54" s="13">
        <v>0</v>
      </c>
      <c r="D54" s="37">
        <v>124.8</v>
      </c>
      <c r="E54" s="14">
        <f t="shared" si="0"/>
        <v>124.8</v>
      </c>
      <c r="F54" s="14"/>
    </row>
    <row r="55" spans="1:6" ht="108">
      <c r="A55" s="42" t="s">
        <v>82</v>
      </c>
      <c r="B55" s="5" t="s">
        <v>83</v>
      </c>
      <c r="C55" s="13">
        <v>145</v>
      </c>
      <c r="D55" s="37">
        <v>338.805</v>
      </c>
      <c r="E55" s="14">
        <f t="shared" si="0"/>
        <v>193.805</v>
      </c>
      <c r="F55" s="14">
        <f t="shared" si="1"/>
        <v>233.6586206896552</v>
      </c>
    </row>
    <row r="56" spans="1:6" ht="97.5" customHeight="1">
      <c r="A56" s="42" t="s">
        <v>84</v>
      </c>
      <c r="B56" s="5" t="s">
        <v>85</v>
      </c>
      <c r="C56" s="13">
        <v>0</v>
      </c>
      <c r="D56" s="37">
        <v>128.328</v>
      </c>
      <c r="E56" s="14">
        <f t="shared" si="0"/>
        <v>128.328</v>
      </c>
      <c r="F56" s="14"/>
    </row>
    <row r="57" spans="1:6" ht="123.75">
      <c r="A57" s="42" t="s">
        <v>86</v>
      </c>
      <c r="B57" s="5" t="s">
        <v>87</v>
      </c>
      <c r="C57" s="13">
        <v>0</v>
      </c>
      <c r="D57" s="37">
        <v>3100.684</v>
      </c>
      <c r="E57" s="14">
        <f t="shared" si="0"/>
        <v>3100.684</v>
      </c>
      <c r="F57" s="14"/>
    </row>
    <row r="58" spans="1:6" ht="46.5">
      <c r="A58" s="42" t="s">
        <v>88</v>
      </c>
      <c r="B58" s="5" t="s">
        <v>89</v>
      </c>
      <c r="C58" s="13">
        <v>396</v>
      </c>
      <c r="D58" s="37">
        <v>511.061</v>
      </c>
      <c r="E58" s="14">
        <f t="shared" si="0"/>
        <v>115.06099999999998</v>
      </c>
      <c r="F58" s="14">
        <f t="shared" si="1"/>
        <v>129.05580808080808</v>
      </c>
    </row>
    <row r="59" spans="1:6" s="10" customFormat="1" ht="15">
      <c r="A59" s="42" t="s">
        <v>90</v>
      </c>
      <c r="B59" s="5" t="s">
        <v>91</v>
      </c>
      <c r="C59" s="13">
        <f>C60+C61</f>
        <v>3809</v>
      </c>
      <c r="D59" s="13">
        <f>D60+D61</f>
        <v>4553.87</v>
      </c>
      <c r="E59" s="15">
        <f t="shared" si="0"/>
        <v>744.8699999999999</v>
      </c>
      <c r="F59" s="15">
        <f t="shared" si="1"/>
        <v>119.55552638487792</v>
      </c>
    </row>
    <row r="60" spans="1:6" ht="15">
      <c r="A60" s="42" t="s">
        <v>92</v>
      </c>
      <c r="B60" s="5" t="s">
        <v>93</v>
      </c>
      <c r="C60" s="13">
        <v>0</v>
      </c>
      <c r="D60" s="37">
        <v>37.62</v>
      </c>
      <c r="E60" s="14">
        <f t="shared" si="0"/>
        <v>37.62</v>
      </c>
      <c r="F60" s="14"/>
    </row>
    <row r="61" spans="1:6" ht="15">
      <c r="A61" s="42" t="s">
        <v>94</v>
      </c>
      <c r="B61" s="5" t="s">
        <v>95</v>
      </c>
      <c r="C61" s="13">
        <v>3809</v>
      </c>
      <c r="D61" s="37">
        <v>4516.25</v>
      </c>
      <c r="E61" s="14">
        <f t="shared" si="0"/>
        <v>707.25</v>
      </c>
      <c r="F61" s="14">
        <f t="shared" si="1"/>
        <v>118.56786558151747</v>
      </c>
    </row>
    <row r="62" spans="1:6" ht="30">
      <c r="A62" s="41" t="s">
        <v>133</v>
      </c>
      <c r="B62" s="11" t="s">
        <v>134</v>
      </c>
      <c r="C62" s="39">
        <f>C63+C70+C75+C77+C80</f>
        <v>11595390.79494</v>
      </c>
      <c r="D62" s="39">
        <f>D63+D70+D75+D77+D80</f>
        <v>9345170.177</v>
      </c>
      <c r="E62" s="18">
        <f t="shared" si="0"/>
        <v>-2250220.617940001</v>
      </c>
      <c r="F62" s="18">
        <f t="shared" si="1"/>
        <v>80.59383544949642</v>
      </c>
    </row>
    <row r="63" spans="1:6" ht="65.25" customHeight="1">
      <c r="A63" s="42" t="s">
        <v>135</v>
      </c>
      <c r="B63" s="5" t="s">
        <v>136</v>
      </c>
      <c r="C63" s="13">
        <f>C64+C67+C68+C69</f>
        <v>11496815.821</v>
      </c>
      <c r="D63" s="13">
        <f>D64+D67+D68+D69</f>
        <v>9288265.815</v>
      </c>
      <c r="E63" s="19">
        <f t="shared" si="0"/>
        <v>-2208550.006000001</v>
      </c>
      <c r="F63" s="19">
        <f t="shared" si="1"/>
        <v>80.78989834762874</v>
      </c>
    </row>
    <row r="64" spans="1:6" ht="30.75">
      <c r="A64" s="42" t="s">
        <v>137</v>
      </c>
      <c r="B64" s="5" t="s">
        <v>138</v>
      </c>
      <c r="C64" s="13">
        <f>C65+C66</f>
        <v>8654717</v>
      </c>
      <c r="D64" s="13">
        <f>D65+D66</f>
        <v>6748604</v>
      </c>
      <c r="E64" s="19">
        <f t="shared" si="0"/>
        <v>-1906113</v>
      </c>
      <c r="F64" s="19">
        <f t="shared" si="1"/>
        <v>77.97602163074771</v>
      </c>
    </row>
    <row r="65" spans="1:6" ht="30.75">
      <c r="A65" s="42" t="s">
        <v>139</v>
      </c>
      <c r="B65" s="5" t="s">
        <v>140</v>
      </c>
      <c r="C65" s="13">
        <v>8593190.4</v>
      </c>
      <c r="D65" s="13">
        <v>6640192</v>
      </c>
      <c r="E65" s="19">
        <f t="shared" si="0"/>
        <v>-1952998.4000000004</v>
      </c>
      <c r="F65" s="19">
        <f t="shared" si="1"/>
        <v>77.27272050203845</v>
      </c>
    </row>
    <row r="66" spans="1:6" ht="46.5">
      <c r="A66" s="42" t="s">
        <v>141</v>
      </c>
      <c r="B66" s="5" t="s">
        <v>142</v>
      </c>
      <c r="C66" s="13">
        <v>61526.6</v>
      </c>
      <c r="D66" s="13">
        <v>108412</v>
      </c>
      <c r="E66" s="19">
        <f t="shared" si="0"/>
        <v>46885.4</v>
      </c>
      <c r="F66" s="19">
        <f t="shared" si="1"/>
        <v>176.2034632175352</v>
      </c>
    </row>
    <row r="67" spans="1:6" ht="46.5">
      <c r="A67" s="42" t="s">
        <v>143</v>
      </c>
      <c r="B67" s="5" t="s">
        <v>144</v>
      </c>
      <c r="C67" s="13">
        <v>1270387.169</v>
      </c>
      <c r="D67" s="13">
        <v>790159.85</v>
      </c>
      <c r="E67" s="19">
        <f t="shared" si="0"/>
        <v>-480227.319</v>
      </c>
      <c r="F67" s="19">
        <f t="shared" si="1"/>
        <v>62.19834939154679</v>
      </c>
    </row>
    <row r="68" spans="1:6" ht="30.75">
      <c r="A68" s="42" t="s">
        <v>145</v>
      </c>
      <c r="B68" s="5" t="s">
        <v>146</v>
      </c>
      <c r="C68" s="13">
        <v>1003892.3</v>
      </c>
      <c r="D68" s="13">
        <v>828720.657</v>
      </c>
      <c r="E68" s="19">
        <f t="shared" si="0"/>
        <v>-175171.64300000004</v>
      </c>
      <c r="F68" s="19">
        <f t="shared" si="1"/>
        <v>82.55075340253133</v>
      </c>
    </row>
    <row r="69" spans="1:6" ht="15">
      <c r="A69" s="42" t="s">
        <v>147</v>
      </c>
      <c r="B69" s="5" t="s">
        <v>148</v>
      </c>
      <c r="C69" s="13">
        <v>567819.352</v>
      </c>
      <c r="D69" s="13">
        <v>920781.308</v>
      </c>
      <c r="E69" s="19">
        <f t="shared" si="0"/>
        <v>352961.956</v>
      </c>
      <c r="F69" s="19">
        <f t="shared" si="1"/>
        <v>162.16095924818006</v>
      </c>
    </row>
    <row r="70" spans="1:6" ht="75">
      <c r="A70" s="41" t="s">
        <v>96</v>
      </c>
      <c r="B70" s="11" t="s">
        <v>97</v>
      </c>
      <c r="C70" s="36">
        <f>C71</f>
        <v>114142.86362999999</v>
      </c>
      <c r="D70" s="36">
        <f>D71</f>
        <v>72015.124</v>
      </c>
      <c r="E70" s="14">
        <f t="shared" si="0"/>
        <v>-42127.73963</v>
      </c>
      <c r="F70" s="14">
        <f t="shared" si="1"/>
        <v>63.09209503753187</v>
      </c>
    </row>
    <row r="71" spans="1:6" ht="63" customHeight="1">
      <c r="A71" s="42" t="s">
        <v>98</v>
      </c>
      <c r="B71" s="5" t="s">
        <v>99</v>
      </c>
      <c r="C71" s="13">
        <f>SUM(C72:C74)</f>
        <v>114142.86362999999</v>
      </c>
      <c r="D71" s="13">
        <f>SUM(D72:D74)</f>
        <v>72015.124</v>
      </c>
      <c r="E71" s="14">
        <f t="shared" si="0"/>
        <v>-42127.73963</v>
      </c>
      <c r="F71" s="14">
        <f t="shared" si="1"/>
        <v>63.09209503753187</v>
      </c>
    </row>
    <row r="72" spans="1:6" ht="78.75" customHeight="1">
      <c r="A72" s="47" t="s">
        <v>100</v>
      </c>
      <c r="B72" s="6" t="s">
        <v>101</v>
      </c>
      <c r="C72" s="13">
        <v>-1123.57451</v>
      </c>
      <c r="D72" s="37">
        <v>6625.813</v>
      </c>
      <c r="E72" s="14">
        <f t="shared" si="0"/>
        <v>7749.3875100000005</v>
      </c>
      <c r="F72" s="14">
        <f t="shared" si="1"/>
        <v>-589.7083763496914</v>
      </c>
    </row>
    <row r="73" spans="1:6" ht="139.5">
      <c r="A73" s="47" t="s">
        <v>149</v>
      </c>
      <c r="B73" s="21" t="s">
        <v>152</v>
      </c>
      <c r="C73" s="13">
        <v>2211.01522</v>
      </c>
      <c r="D73" s="37">
        <v>2211.015</v>
      </c>
      <c r="E73" s="14">
        <f>D73-C73</f>
        <v>-0.0002200000003540481</v>
      </c>
      <c r="F73" s="14">
        <f>D73/C73*100</f>
        <v>99.99999004981971</v>
      </c>
    </row>
    <row r="74" spans="1:6" ht="139.5">
      <c r="A74" s="47" t="s">
        <v>102</v>
      </c>
      <c r="B74" s="6" t="s">
        <v>103</v>
      </c>
      <c r="C74" s="13">
        <v>113055.42292</v>
      </c>
      <c r="D74" s="37">
        <v>63178.296</v>
      </c>
      <c r="E74" s="14">
        <f t="shared" si="0"/>
        <v>-49877.126919999995</v>
      </c>
      <c r="F74" s="14">
        <f t="shared" si="1"/>
        <v>55.882587821290166</v>
      </c>
    </row>
    <row r="75" spans="1:6" ht="30">
      <c r="A75" s="41" t="s">
        <v>104</v>
      </c>
      <c r="B75" s="11" t="s">
        <v>105</v>
      </c>
      <c r="C75" s="36">
        <f>SUM(C76:C76)</f>
        <v>114654</v>
      </c>
      <c r="D75" s="36">
        <f>SUM(D76:D76)</f>
        <v>113035.423</v>
      </c>
      <c r="E75" s="14">
        <f t="shared" si="0"/>
        <v>-1618.5770000000048</v>
      </c>
      <c r="F75" s="14">
        <f t="shared" si="1"/>
        <v>98.5882943464685</v>
      </c>
    </row>
    <row r="76" spans="1:6" ht="46.5">
      <c r="A76" s="42" t="s">
        <v>106</v>
      </c>
      <c r="B76" s="5" t="s">
        <v>107</v>
      </c>
      <c r="C76" s="13">
        <v>114654</v>
      </c>
      <c r="D76" s="37">
        <v>113035.423</v>
      </c>
      <c r="E76" s="14">
        <f t="shared" si="0"/>
        <v>-1618.5770000000048</v>
      </c>
      <c r="F76" s="14">
        <f t="shared" si="1"/>
        <v>98.5882943464685</v>
      </c>
    </row>
    <row r="77" spans="1:6" ht="180">
      <c r="A77" s="41" t="s">
        <v>108</v>
      </c>
      <c r="B77" s="11" t="s">
        <v>109</v>
      </c>
      <c r="C77" s="36">
        <f>C78+C79</f>
        <v>6354.58975</v>
      </c>
      <c r="D77" s="36">
        <f>D78+D79</f>
        <v>10046.983</v>
      </c>
      <c r="E77" s="14">
        <f t="shared" si="0"/>
        <v>3692.39325</v>
      </c>
      <c r="F77" s="14">
        <f t="shared" si="1"/>
        <v>158.10592650768683</v>
      </c>
    </row>
    <row r="78" spans="1:6" ht="123.75">
      <c r="A78" s="42" t="s">
        <v>110</v>
      </c>
      <c r="B78" s="5" t="s">
        <v>111</v>
      </c>
      <c r="C78" s="13">
        <v>2699.128</v>
      </c>
      <c r="D78" s="37">
        <v>3274.807</v>
      </c>
      <c r="E78" s="14">
        <f t="shared" si="0"/>
        <v>575.6789999999996</v>
      </c>
      <c r="F78" s="14">
        <f t="shared" si="1"/>
        <v>121.32833270597021</v>
      </c>
    </row>
    <row r="79" spans="1:6" ht="61.5">
      <c r="A79" s="42" t="s">
        <v>112</v>
      </c>
      <c r="B79" s="5" t="s">
        <v>113</v>
      </c>
      <c r="C79" s="13">
        <v>3655.46175</v>
      </c>
      <c r="D79" s="37">
        <v>6772.176</v>
      </c>
      <c r="E79" s="14">
        <f t="shared" si="0"/>
        <v>3116.7142500000004</v>
      </c>
      <c r="F79" s="14">
        <f t="shared" si="1"/>
        <v>185.26184824666817</v>
      </c>
    </row>
    <row r="80" spans="1:6" ht="90">
      <c r="A80" s="41" t="s">
        <v>114</v>
      </c>
      <c r="B80" s="11" t="s">
        <v>115</v>
      </c>
      <c r="C80" s="36">
        <f>C81</f>
        <v>-136576.47944</v>
      </c>
      <c r="D80" s="36">
        <f>D81</f>
        <v>-138193.168</v>
      </c>
      <c r="E80" s="14">
        <f t="shared" si="0"/>
        <v>-1616.6885600000096</v>
      </c>
      <c r="F80" s="14">
        <f t="shared" si="1"/>
        <v>101.18372399598297</v>
      </c>
    </row>
    <row r="81" spans="1:6" ht="93">
      <c r="A81" s="47" t="s">
        <v>116</v>
      </c>
      <c r="B81" s="6" t="s">
        <v>117</v>
      </c>
      <c r="C81" s="13">
        <v>-136576.47944</v>
      </c>
      <c r="D81" s="37">
        <v>-138193.168</v>
      </c>
      <c r="E81" s="14">
        <f>D81-C81</f>
        <v>-1616.6885600000096</v>
      </c>
      <c r="F81" s="14">
        <f>D81/C81*100</f>
        <v>101.18372399598297</v>
      </c>
    </row>
    <row r="82" ht="15">
      <c r="D82" s="7"/>
    </row>
  </sheetData>
  <sheetProtection/>
  <mergeCells count="6">
    <mergeCell ref="A1:F1"/>
    <mergeCell ref="A4:A5"/>
    <mergeCell ref="B4:B5"/>
    <mergeCell ref="C4:C5"/>
    <mergeCell ref="D4:D5"/>
    <mergeCell ref="E4:F4"/>
  </mergeCells>
  <printOptions/>
  <pageMargins left="0.32" right="0.2755905511811024" top="0.31" bottom="0.3937007874015748" header="0.17" footer="0.1968503937007874"/>
  <pageSetup firstPageNumber="2" useFirstPageNumber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Lunina</cp:lastModifiedBy>
  <cp:lastPrinted>2016-10-26T03:00:28Z</cp:lastPrinted>
  <dcterms:created xsi:type="dcterms:W3CDTF">2016-04-05T04:35:34Z</dcterms:created>
  <dcterms:modified xsi:type="dcterms:W3CDTF">2016-10-26T03:00:29Z</dcterms:modified>
  <cp:category/>
  <cp:version/>
  <cp:contentType/>
  <cp:contentStatus/>
</cp:coreProperties>
</file>