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35" windowWidth="19200" windowHeight="6405" tabRatio="784" activeTab="0"/>
  </bookViews>
  <sheets>
    <sheet name="1 кв 2017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'1 кв 2017'!$A$5:$R$227</definedName>
    <definedName name="_xlnm.Print_Area" localSheetId="0">'1 кв 2017'!$B$1:$O$225</definedName>
  </definedNames>
  <calcPr fullCalcOnLoad="1" fullPrecision="0"/>
</workbook>
</file>

<file path=xl/sharedStrings.xml><?xml version="1.0" encoding="utf-8"?>
<sst xmlns="http://schemas.openxmlformats.org/spreadsheetml/2006/main" count="312" uniqueCount="169">
  <si>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</si>
  <si>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</si>
  <si>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</si>
  <si>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</si>
  <si>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</si>
  <si>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</si>
  <si>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</si>
  <si>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</si>
  <si>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</si>
  <si>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</si>
  <si>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</si>
  <si>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</si>
  <si>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</si>
  <si>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</si>
  <si>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</si>
  <si>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</si>
  <si>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</si>
  <si>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</si>
  <si>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</si>
  <si>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</si>
  <si>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</si>
  <si>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</si>
  <si>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</si>
  <si>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</si>
  <si>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</si>
  <si>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</si>
  <si>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</si>
  <si>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</si>
  <si>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</si>
  <si>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</si>
  <si>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</si>
  <si>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</si>
  <si>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</si>
  <si>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</si>
  <si>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</si>
  <si>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</si>
  <si>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</si>
  <si>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</si>
  <si>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</si>
  <si>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</si>
  <si>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</si>
  <si>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</si>
  <si>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</si>
  <si>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</si>
  <si>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</si>
  <si>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</si>
  <si>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</si>
  <si>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</si>
  <si>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</si>
  <si>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</si>
  <si>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</si>
  <si>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</si>
  <si>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</si>
  <si>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</si>
  <si>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</si>
  <si>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</si>
  <si>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</si>
  <si>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</si>
  <si>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</si>
  <si>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</si>
  <si>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</si>
  <si>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"Шебалин-ский район"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</si>
  <si>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</si>
  <si>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</si>
  <si>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</si>
  <si>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</si>
  <si>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</si>
  <si>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</si>
  <si>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</si>
  <si>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</si>
  <si>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</si>
  <si>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</si>
  <si>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</si>
  <si>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</si>
  <si>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</si>
  <si>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</si>
  <si>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</si>
  <si>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</si>
  <si>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</si>
  <si>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</si>
  <si>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</si>
  <si>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</si>
  <si>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</si>
  <si>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МО "Турочак-ский район"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</si>
  <si>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</si>
  <si>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(через Министерство регионального развития Республики Алтай)
</t>
  </si>
  <si>
    <t>Субсидии на развитие аппаратно-программного комплекса «Безопасный город»  (через Министерство экономического развития и туризма Республики Алтай)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</si>
  <si>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</si>
  <si>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</si>
  <si>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</si>
  <si>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сфере образования (через Министерство регионального развития Республики Алтай)</t>
  </si>
  <si>
    <t>Субсидии на строительство объектов газификации в муниципальных образованиях (через Министерство регионального развития Республики Алтай)</t>
  </si>
  <si>
    <t>1.20</t>
  </si>
  <si>
    <t>1.21</t>
  </si>
  <si>
    <t>1.22</t>
  </si>
  <si>
    <t>1.23</t>
  </si>
  <si>
    <t>1.24</t>
  </si>
  <si>
    <t>1.25</t>
  </si>
  <si>
    <t>1.26</t>
  </si>
  <si>
    <t>1.27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</si>
  <si>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Республики Алтай)</t>
  </si>
  <si>
    <t>1.28</t>
  </si>
  <si>
    <t>1.29</t>
  </si>
  <si>
    <t>Субсидии на создание и развитие комплекса средств автоматизации «Единый центр оперативного реагирования» (через Министерство экономического развития и туризма Республики Алтай)</t>
  </si>
  <si>
    <t>1.30</t>
  </si>
  <si>
    <t>1.31</t>
  </si>
  <si>
    <t>1.32</t>
  </si>
  <si>
    <t>Субсидии на энергосбережение и повышение энергетической эффективности в  жилищной сфере (через Министерство регионального развития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</si>
  <si>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</si>
  <si>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</si>
  <si>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</si>
  <si>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 xml:space="preserve">Дотации на поощрение достижения наилучших показателей деятельности органов местного самоуправления (через Министерство экономического развития и туризма Республики Алтай)
</t>
  </si>
  <si>
    <t>4.2</t>
  </si>
  <si>
    <t>МО "Усть-Коксинcкий район"</t>
  </si>
  <si>
    <t>МО "Чемальский район"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</si>
  <si>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                                   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</si>
  <si>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«О ветеранах» и от 24 ноября 1995 года                            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</si>
  <si>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создание условий для деятельности народных дружин (через Министерство экономического развития и туризма Республики Алтай)</t>
  </si>
  <si>
    <t>Всего</t>
  </si>
  <si>
    <t>Резерв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</si>
  <si>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(субсидии)(через Министерство образования и науки Республики Алтай) 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</si>
  <si>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(через Министерство культуры Республики Алтай)</t>
  </si>
  <si>
    <t>Поддержка государственных программ субъектов Российской Федерации  и муниципальных программ формирования современной городской среды (субсидии)(через Министерство регионального развития Республики Алтай)</t>
  </si>
  <si>
    <t xml:space="preserve">Мероприятия федеральной целевой программы «Развитие водохозяйственного комплекса Российской Федерации в 2012-2020 годах» (субсидии на капитальный ремонт гидротехнических сооружений, находящихся в муниципальной собственности, и бесхозяйных гидротехнических сооружений)  (через Министерство природных ресурсов, экологии и имущественных отношений Республики Алтай) </t>
  </si>
  <si>
    <t>Мероприятия федеральной целевой программы «Развитие водохозяйственного комплекса Российской Федерации в 2012-2020 годах» (субсидии на капитальные вложения в объекты муниципальной собственности)  (через Министерство природных ресурсов, экологии и имущественных отношений Республики Алтай)</t>
  </si>
  <si>
    <t>Мероприятия государственной программы Российской Федерации «Доступная среда» (субсидии) (через Министерство образования и науки Республики Алтай)</t>
  </si>
  <si>
    <t>Мероприятия государственной программы Российской Федерации «Доступная среда» (субсидии) (через Министерство регионального развития  Республики Алтай)</t>
  </si>
  <si>
    <t xml:space="preserve"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
</t>
  </si>
  <si>
    <t xml:space="preserve"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 </t>
  </si>
  <si>
    <t>Реализация мероприятий по содействию создания в субъектах Российской Федерации новых мест в общеобразовательных организациях (субсидии) (через Министерство образования и науки Республики Алтай)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</si>
  <si>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Республики Алтай)</t>
  </si>
  <si>
    <t xml:space="preserve">Субсидии на софинансирование капитальных вложений в объекты муниципальной собственности (через Министерство образования и науки Республики Алтай)
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</si>
  <si>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 (через Министерство образования и науки Республики Алтай)
</t>
  </si>
  <si>
    <t>Поддержка обустройства мест массового отдыха населения (городских парков) (субсидии)(через Министерство регионального развития  Республики Алтай)</t>
  </si>
  <si>
    <t>Субсидии на реализацию мероприятий по государственной поддержке малого и среднего предпринимательства, включая крестьянские (фермерские) хозяйства в части софинансирования муниципальных программ  (через Министерство экономического развития и туризма Республики Алтай)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</si>
  <si>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</si>
  <si>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</si>
  <si>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</si>
  <si>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</si>
  <si>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</si>
  <si>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</si>
  <si>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</si>
  <si>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</si>
  <si>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</si>
  <si>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Реализация  мероприятий федеральной целевой программы «Устойчивое развитие сельских территорий на 2014-2017 годы и на период до 2020 года» (капитальные вложения, включая субсидии в объекты муниципальной собственности) (через Министерство культуры Республики Алтай)</t>
  </si>
  <si>
    <t>Субсидии на поддержку и развитие сферы культуры  (через Министерство культуры Республики Алтай)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</si>
  <si>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 (через Министерство сельского хозяйства Республики Алтай) </t>
  </si>
  <si>
    <t xml:space="preserve">Реализация  мероприятий федеральной целевой программы «Устойчивое развитие сельских территорий на 2014-2017 годы и на период до 2020 года» (субсидии на грантовую поддержку местных инициатив граждан, проживающих в сельской местности)   (через Министерство сельского хозяйства Республики Алтай) </t>
  </si>
  <si>
    <t>Реализация 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вложений, включая субсидии в объекты муниципальной собственности) (через Министерство сельского хозяйства Республики Алтай)</t>
  </si>
  <si>
    <t>Мероприятия подпрограммы «Обеспечение жильем молодых семей» федеральной целевой программы «Жилище» на 2015 - 2020 годы (субсидии)  (через Комитет по молодежной политике, физической культуре и спорту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</si>
  <si>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</si>
  <si>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Субсидии на софинансирование расходов по приобретению специализированной техники в целях реализации вопросов местного значения (через Министерство регионального развития  Республики Алтай)</t>
  </si>
  <si>
    <t>1.42</t>
  </si>
  <si>
    <t>Поддержка экономического и социального развития коренных малочисленных народов Севера, Сибири и Дальнего Восток (субсидии) (через Министерство культуры Республики Алтай)</t>
  </si>
  <si>
    <t>Поддержка экономического и социального развития коренных малочисленных народов Севера, Сибири и Дальнего Восток (субсидии) (через Министерство образования и науки Республики Алтай)</t>
  </si>
  <si>
    <t>Поддержка экономического и социального развития коренных малочисленных народов Севера, Сибири и Дальнего Восток (субсидии) (через Министерство природных ресурсов, экологии и имущественных отношений  Республики Алтай)</t>
  </si>
  <si>
    <t>1.43</t>
  </si>
  <si>
    <t>1.44</t>
  </si>
  <si>
    <t>1.45</t>
  </si>
  <si>
    <t>Поддержка отрасли культуры (субсидии)  (через Министерство культуры Республики Алтай)</t>
  </si>
  <si>
    <t>1.46</t>
  </si>
  <si>
    <t>План</t>
  </si>
  <si>
    <t>Касса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</si>
  <si>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</si>
  <si>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Уточненный план</t>
  </si>
  <si>
    <t>Кассовое исполнение</t>
  </si>
  <si>
    <t>1.47</t>
  </si>
  <si>
    <t>Субсидии на поддержку и развитие сферы культуры</t>
  </si>
  <si>
    <t>Сведения о предоставленных из республиканского бюджета Республики Алтай межбюджетных трансфертах бюджетам муниципальных районов и городского округа по состоянию на 1 апреля 2017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</si>
</sst>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  <numFmt numFmtId="175" formatCode="0.000"/>
    <numFmt numFmtId="176" formatCode="0.0"/>
    <numFmt numFmtId="177" formatCode="0.000000"/>
    <numFmt numFmtId="178" formatCode="#,##0.00000"/>
    <numFmt numFmtId="179" formatCode="#,##0.000000"/>
    <numFmt numFmtId="180" formatCode="#,##0.0000000"/>
    <numFmt numFmtId="181" formatCode="_-* #,##0.0_р_._-;\-* #,##0.0_р_._-;_-* &quot;-&quot;??_р_._-;_-@_-"/>
    <numFmt numFmtId="182" formatCode="_-* #,##0_р_._-;\-* #,##0_р_._-;_-* &quot;-&quot;??_р_._-;_-@_-"/>
    <numFmt numFmtId="183" formatCode="_-* #,##0.0_р_._-;\-* #,##0.0_р_._-;_-* &quot;-&quot;?_р_._-;_-@_-"/>
    <numFmt numFmtId="184" formatCode="_-* #,##0.000_р_._-;\-* #,##0.000_р_._-;_-* &quot;-&quot;??_р_._-;_-@_-"/>
    <numFmt numFmtId="185" formatCode="0.0%"/>
    <numFmt numFmtId="186" formatCode="#,##0_ ;[Red]\-#,##0\ "/>
    <numFmt numFmtId="187" formatCode="#,##0.0_ ;\-#,##0.0\ "/>
    <numFmt numFmtId="188" formatCode="#,##0.0_ ;[Red]\-#,##0.0\ "/>
    <numFmt numFmtId="189" formatCode="#,##0.00_ ;[Red]\-#,##0.00\ "/>
    <numFmt numFmtId="190" formatCode="#,##0.000_ ;[Red]\-#,##0.000\ "/>
    <numFmt numFmtId="191" formatCode="_-* #,##0.00000_р_._-;\-* #,##0.00000_р_._-;_-* &quot;-&quot;??_р_._-;_-@_-"/>
    <numFmt numFmtId="192" formatCode="_-* #,##0.00_р_._-;\-* #,##0.00_р_._-;_-* &quot;-&quot;???_р_._-;_-@_-"/>
    <numFmt numFmtId="193" formatCode="_-* #,##0.0_р_._-;\-* #,##0.0_р_._-;_-* &quot;-&quot;???_р_._-;_-@_-"/>
    <numFmt numFmtId="194" formatCode="_-* #,##0_р_._-;\-* #,##0_р_._-;_-* &quot;-&quot;???_р_._-;_-@_-"/>
    <numFmt numFmtId="195" formatCode="_-* #,##0.000000000_р_._-;\-* #,##0.000000000_р_._-;_-* &quot;-&quot;???_р_._-;_-@_-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0.00000000"/>
    <numFmt numFmtId="204" formatCode="0.0000000"/>
    <numFmt numFmtId="205" formatCode="0.0000"/>
    <numFmt numFmtId="206" formatCode="0.00000"/>
    <numFmt numFmtId="207" formatCode="_-* #,##0.0000_р_._-;\-* #,##0.0000_р_._-;_-* &quot;-&quot;??_р_._-;_-@_-"/>
    <numFmt numFmtId="208" formatCode="_-* #,##0.000_р_._-;\-* #,##0.000_р_._-;_-* &quot;-&quot;???_р_._-;_-@_-"/>
    <numFmt numFmtId="209" formatCode="_-* #,##0_р_._-;\-* #,##0_р_._-;_-* &quot;-&quot;?_р_._-;_-@_-"/>
    <numFmt numFmtId="210" formatCode="_-* #,##0.00_р_._-;\-* #,##0.00_р_._-;_-* &quot;-&quot;?_р_._-;_-@_-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_р_._-;\-* #,##0.0000_р_._-;_-* &quot;-&quot;????_р_._-;_-@_-"/>
    <numFmt numFmtId="214" formatCode="#,##0.00_ ;\-#,##0.00\ "/>
    <numFmt numFmtId="215" formatCode="00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&quot;г.&quot;"/>
    <numFmt numFmtId="221" formatCode="_-* #,##0.0\ _₽_-;\-* #,##0.0\ _₽_-;_-* &quot;-&quot;?\ _₽_-;_-@_-"/>
  </numFmts>
  <fonts count="55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181" fontId="5" fillId="0" borderId="0" xfId="64" applyNumberFormat="1" applyFont="1" applyFill="1" applyBorder="1" applyAlignment="1">
      <alignment/>
    </xf>
    <xf numFmtId="181" fontId="10" fillId="0" borderId="10" xfId="69" applyNumberFormat="1" applyFont="1" applyFill="1" applyBorder="1" applyAlignment="1">
      <alignment horizontal="right" vertical="center" wrapText="1"/>
    </xf>
    <xf numFmtId="181" fontId="10" fillId="0" borderId="11" xfId="69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justify" vertical="center" wrapText="1"/>
    </xf>
    <xf numFmtId="1" fontId="10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54" fillId="0" borderId="11" xfId="0" applyFont="1" applyFill="1" applyBorder="1" applyAlignment="1">
      <alignment horizontal="justify" vertical="center" wrapText="1"/>
    </xf>
    <xf numFmtId="0" fontId="54" fillId="33" borderId="11" xfId="0" applyFont="1" applyFill="1" applyBorder="1" applyAlignment="1">
      <alignment horizontal="justify" vertical="center" wrapText="1"/>
    </xf>
    <xf numFmtId="181" fontId="10" fillId="33" borderId="11" xfId="69" applyNumberFormat="1" applyFont="1" applyFill="1" applyBorder="1" applyAlignment="1">
      <alignment horizontal="right" vertical="center" wrapText="1"/>
    </xf>
    <xf numFmtId="181" fontId="10" fillId="0" borderId="12" xfId="69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justify" vertical="center" wrapText="1"/>
    </xf>
    <xf numFmtId="181" fontId="10" fillId="0" borderId="14" xfId="69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justify" vertical="center" wrapText="1"/>
    </xf>
    <xf numFmtId="181" fontId="11" fillId="0" borderId="13" xfId="69" applyNumberFormat="1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justify" vertical="top" wrapText="1"/>
    </xf>
    <xf numFmtId="0" fontId="54" fillId="0" borderId="11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top" wrapText="1"/>
    </xf>
    <xf numFmtId="181" fontId="8" fillId="0" borderId="13" xfId="69" applyNumberFormat="1" applyFont="1" applyFill="1" applyBorder="1" applyAlignment="1">
      <alignment horizontal="right" vertical="center"/>
    </xf>
    <xf numFmtId="181" fontId="8" fillId="0" borderId="15" xfId="69" applyNumberFormat="1" applyFont="1" applyFill="1" applyBorder="1" applyAlignment="1">
      <alignment vertical="center"/>
    </xf>
    <xf numFmtId="181" fontId="11" fillId="0" borderId="13" xfId="0" applyNumberFormat="1" applyFont="1" applyFill="1" applyBorder="1" applyAlignment="1">
      <alignment horizontal="justify" vertical="center" wrapText="1"/>
    </xf>
    <xf numFmtId="181" fontId="11" fillId="0" borderId="15" xfId="0" applyNumberFormat="1" applyFont="1" applyFill="1" applyBorder="1" applyAlignment="1">
      <alignment horizontal="justify" vertical="center" wrapText="1"/>
    </xf>
    <xf numFmtId="181" fontId="11" fillId="0" borderId="11" xfId="0" applyNumberFormat="1" applyFont="1" applyFill="1" applyBorder="1" applyAlignment="1">
      <alignment horizontal="justify" vertical="center" wrapText="1"/>
    </xf>
    <xf numFmtId="181" fontId="11" fillId="0" borderId="16" xfId="69" applyNumberFormat="1" applyFont="1" applyFill="1" applyBorder="1" applyAlignment="1">
      <alignment horizontal="justify" vertical="center" wrapText="1"/>
    </xf>
    <xf numFmtId="181" fontId="11" fillId="0" borderId="10" xfId="0" applyNumberFormat="1" applyFont="1" applyFill="1" applyBorder="1" applyAlignment="1">
      <alignment horizontal="justify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181" fontId="11" fillId="0" borderId="18" xfId="69" applyNumberFormat="1" applyFont="1" applyFill="1" applyBorder="1" applyAlignment="1">
      <alignment horizontal="justify" vertical="center" wrapText="1"/>
    </xf>
    <xf numFmtId="181" fontId="11" fillId="0" borderId="12" xfId="0" applyNumberFormat="1" applyFont="1" applyFill="1" applyBorder="1" applyAlignment="1">
      <alignment horizontal="justify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181" fontId="11" fillId="0" borderId="14" xfId="0" applyNumberFormat="1" applyFont="1" applyFill="1" applyBorder="1" applyAlignment="1">
      <alignment horizontal="justify" vertical="center" wrapText="1"/>
    </xf>
    <xf numFmtId="181" fontId="8" fillId="0" borderId="18" xfId="69" applyNumberFormat="1" applyFont="1" applyFill="1" applyBorder="1" applyAlignment="1">
      <alignment horizontal="right" vertical="center"/>
    </xf>
    <xf numFmtId="181" fontId="8" fillId="0" borderId="19" xfId="69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181" fontId="8" fillId="0" borderId="21" xfId="69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justify" vertical="center" wrapText="1"/>
    </xf>
    <xf numFmtId="181" fontId="11" fillId="0" borderId="23" xfId="0" applyNumberFormat="1" applyFont="1" applyFill="1" applyBorder="1" applyAlignment="1">
      <alignment horizontal="justify" vertical="center" wrapText="1"/>
    </xf>
    <xf numFmtId="181" fontId="8" fillId="0" borderId="23" xfId="69" applyNumberFormat="1" applyFont="1" applyFill="1" applyBorder="1" applyAlignment="1">
      <alignment horizontal="right" vertical="center"/>
    </xf>
    <xf numFmtId="181" fontId="8" fillId="0" borderId="24" xfId="69" applyNumberFormat="1" applyFont="1" applyFill="1" applyBorder="1" applyAlignment="1">
      <alignment horizontal="right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center" wrapText="1"/>
    </xf>
    <xf numFmtId="181" fontId="8" fillId="0" borderId="26" xfId="69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justify" vertical="center" wrapText="1"/>
    </xf>
    <xf numFmtId="181" fontId="11" fillId="0" borderId="23" xfId="69" applyNumberFormat="1" applyFont="1" applyFill="1" applyBorder="1" applyAlignment="1">
      <alignment horizontal="justify" vertical="center" wrapText="1"/>
    </xf>
    <xf numFmtId="181" fontId="11" fillId="0" borderId="24" xfId="69" applyNumberFormat="1" applyFont="1" applyFill="1" applyBorder="1" applyAlignment="1">
      <alignment horizontal="justify" vertical="center" wrapText="1"/>
    </xf>
    <xf numFmtId="181" fontId="11" fillId="0" borderId="0" xfId="69" applyNumberFormat="1" applyFont="1" applyFill="1" applyBorder="1" applyAlignment="1">
      <alignment horizontal="justify" vertical="center" wrapText="1"/>
    </xf>
    <xf numFmtId="181" fontId="11" fillId="0" borderId="15" xfId="69" applyNumberFormat="1" applyFont="1" applyFill="1" applyBorder="1" applyAlignment="1">
      <alignment horizontal="justify" vertical="center" wrapText="1"/>
    </xf>
    <xf numFmtId="181" fontId="11" fillId="0" borderId="21" xfId="69" applyNumberFormat="1" applyFont="1" applyFill="1" applyBorder="1" applyAlignment="1">
      <alignment horizontal="justify" vertical="center" wrapText="1"/>
    </xf>
    <xf numFmtId="181" fontId="11" fillId="0" borderId="0" xfId="0" applyNumberFormat="1" applyFont="1" applyFill="1" applyBorder="1" applyAlignment="1">
      <alignment horizontal="justify" vertical="center" wrapText="1"/>
    </xf>
    <xf numFmtId="181" fontId="11" fillId="0" borderId="18" xfId="0" applyNumberFormat="1" applyFont="1" applyFill="1" applyBorder="1" applyAlignment="1">
      <alignment horizontal="justify" vertical="center" wrapText="1"/>
    </xf>
    <xf numFmtId="181" fontId="11" fillId="0" borderId="19" xfId="0" applyNumberFormat="1" applyFont="1" applyFill="1" applyBorder="1" applyAlignment="1">
      <alignment horizontal="justify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181" fontId="10" fillId="0" borderId="28" xfId="69" applyNumberFormat="1" applyFont="1" applyFill="1" applyBorder="1" applyAlignment="1">
      <alignment horizontal="righ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181" fontId="10" fillId="0" borderId="30" xfId="69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center" vertical="center"/>
    </xf>
    <xf numFmtId="181" fontId="10" fillId="0" borderId="32" xfId="69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181" fontId="10" fillId="0" borderId="33" xfId="69" applyNumberFormat="1" applyFont="1" applyFill="1" applyBorder="1" applyAlignment="1">
      <alignment horizontal="righ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181" fontId="11" fillId="0" borderId="34" xfId="0" applyNumberFormat="1" applyFont="1" applyFill="1" applyBorder="1" applyAlignment="1">
      <alignment horizontal="justify" vertical="center" wrapText="1"/>
    </xf>
    <xf numFmtId="181" fontId="8" fillId="0" borderId="13" xfId="69" applyNumberFormat="1" applyFont="1" applyFill="1" applyBorder="1" applyAlignment="1">
      <alignment vertical="center"/>
    </xf>
    <xf numFmtId="181" fontId="8" fillId="0" borderId="18" xfId="69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81" fontId="8" fillId="0" borderId="35" xfId="69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justify" vertical="center" wrapText="1"/>
    </xf>
    <xf numFmtId="181" fontId="11" fillId="0" borderId="37" xfId="0" applyNumberFormat="1" applyFont="1" applyFill="1" applyBorder="1" applyAlignment="1">
      <alignment horizontal="justify" vertical="center" wrapText="1"/>
    </xf>
    <xf numFmtId="181" fontId="10" fillId="0" borderId="37" xfId="69" applyNumberFormat="1" applyFont="1" applyFill="1" applyBorder="1" applyAlignment="1">
      <alignment horizontal="right" vertical="center" wrapText="1"/>
    </xf>
    <xf numFmtId="181" fontId="10" fillId="0" borderId="38" xfId="69" applyNumberFormat="1" applyFont="1" applyFill="1" applyBorder="1" applyAlignment="1">
      <alignment horizontal="right" vertical="center" wrapText="1"/>
    </xf>
    <xf numFmtId="181" fontId="8" fillId="0" borderId="24" xfId="69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justify" vertical="center" wrapText="1"/>
    </xf>
    <xf numFmtId="181" fontId="8" fillId="0" borderId="16" xfId="69" applyNumberFormat="1" applyFont="1" applyFill="1" applyBorder="1" applyAlignment="1">
      <alignment vertical="center"/>
    </xf>
    <xf numFmtId="181" fontId="11" fillId="0" borderId="14" xfId="69" applyNumberFormat="1" applyFont="1" applyFill="1" applyBorder="1" applyAlignment="1">
      <alignment horizontal="justify" vertical="center" wrapText="1"/>
    </xf>
    <xf numFmtId="181" fontId="11" fillId="0" borderId="33" xfId="69" applyNumberFormat="1" applyFont="1" applyFill="1" applyBorder="1" applyAlignment="1">
      <alignment horizontal="justify" vertical="center" wrapText="1"/>
    </xf>
    <xf numFmtId="181" fontId="11" fillId="33" borderId="11" xfId="0" applyNumberFormat="1" applyFont="1" applyFill="1" applyBorder="1" applyAlignment="1">
      <alignment horizontal="justify" vertical="center" wrapText="1"/>
    </xf>
    <xf numFmtId="181" fontId="11" fillId="33" borderId="12" xfId="0" applyNumberFormat="1" applyFont="1" applyFill="1" applyBorder="1" applyAlignment="1">
      <alignment horizontal="justify" vertical="center" wrapText="1"/>
    </xf>
    <xf numFmtId="181" fontId="8" fillId="0" borderId="16" xfId="64" applyNumberFormat="1" applyFont="1" applyFill="1" applyBorder="1" applyAlignment="1">
      <alignment/>
    </xf>
    <xf numFmtId="221" fontId="11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horizontal="center"/>
    </xf>
    <xf numFmtId="221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181" fontId="8" fillId="0" borderId="23" xfId="64" applyNumberFormat="1" applyFont="1" applyFill="1" applyBorder="1" applyAlignment="1">
      <alignment/>
    </xf>
    <xf numFmtId="181" fontId="8" fillId="0" borderId="34" xfId="64" applyNumberFormat="1" applyFont="1" applyFill="1" applyBorder="1" applyAlignment="1">
      <alignment/>
    </xf>
    <xf numFmtId="181" fontId="8" fillId="0" borderId="16" xfId="69" applyNumberFormat="1" applyFont="1" applyFill="1" applyBorder="1" applyAlignment="1">
      <alignment horizontal="right" vertical="center"/>
    </xf>
    <xf numFmtId="181" fontId="8" fillId="0" borderId="34" xfId="69" applyNumberFormat="1" applyFont="1" applyFill="1" applyBorder="1" applyAlignment="1">
      <alignment horizontal="right" vertical="center"/>
    </xf>
    <xf numFmtId="181" fontId="11" fillId="0" borderId="34" xfId="69" applyNumberFormat="1" applyFont="1" applyFill="1" applyBorder="1" applyAlignment="1">
      <alignment horizontal="justify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justify" vertical="center" wrapText="1"/>
    </xf>
    <xf numFmtId="181" fontId="11" fillId="0" borderId="40" xfId="0" applyNumberFormat="1" applyFont="1" applyFill="1" applyBorder="1" applyAlignment="1">
      <alignment horizontal="justify" vertical="center" wrapText="1"/>
    </xf>
    <xf numFmtId="181" fontId="10" fillId="0" borderId="40" xfId="69" applyNumberFormat="1" applyFont="1" applyFill="1" applyBorder="1" applyAlignment="1">
      <alignment horizontal="right" vertical="center" wrapText="1"/>
    </xf>
    <xf numFmtId="181" fontId="10" fillId="0" borderId="41" xfId="69" applyNumberFormat="1" applyFon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78;&#1073;&#1102;&#1076;&#1078;&#1077;&#1090;&#1085;&#1099;&#1093;%20&#1086;&#1090;&#1085;&#1086;&#1096;&#1077;&#1085;&#1080;&#1081;\&#1054;&#1058;&#1044;&#1045;&#1051;\2017-2019\&#1041;&#1102;&#1076;&#1078;&#1077;&#1090;%202017-2019\&#1048;&#1079;&#1084;&#1077;&#1085;&#1077;&#1085;&#1080;&#1103;%20(1)\&#1055;&#1088;&#1080;&#1083;&#1086;&#1078;&#1077;&#1085;&#1080;&#1103;\&#1055;&#1088;&#1080;&#1083;&#1086;&#1078;&#1077;&#1085;&#1080;&#1077;%2023,%2024,%2025%20-%202017&#1075;%20(&#1057;&#1055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коррект"/>
      <sheetName val="2017+кор"/>
    </sheetNames>
    <sheetDataSet>
      <sheetData sheetId="2">
        <row r="113">
          <cell r="C113">
            <v>22633.9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коррект"/>
      <sheetName val="2017+кор"/>
    </sheetNames>
    <sheetDataSet>
      <sheetData sheetId="2">
        <row r="318">
          <cell r="C318">
            <v>5675.6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31"/>
  <sheetViews>
    <sheetView tabSelected="1" zoomScale="50" zoomScaleNormal="50" workbookViewId="0" topLeftCell="B1">
      <selection activeCell="L15" sqref="K14:L15"/>
    </sheetView>
  </sheetViews>
  <sheetFormatPr defaultColWidth="9.33203125" defaultRowHeight="12.75"/>
  <cols>
    <col min="1" max="1" width="0.328125" style="1" hidden="1" customWidth="1"/>
    <col min="2" max="2" width="13.33203125" style="2" customWidth="1"/>
    <col min="3" max="3" width="93.66015625" style="1" customWidth="1"/>
    <col min="4" max="4" width="38.33203125" style="1" hidden="1" customWidth="1"/>
    <col min="5" max="5" width="30" style="1" customWidth="1"/>
    <col min="6" max="6" width="34.5" style="1" customWidth="1"/>
    <col min="7" max="7" width="30.33203125" style="1" customWidth="1"/>
    <col min="8" max="9" width="30.5" style="1" customWidth="1"/>
    <col min="10" max="10" width="31" style="1" customWidth="1"/>
    <col min="11" max="11" width="32.16015625" style="1" customWidth="1"/>
    <col min="12" max="12" width="30" style="1" customWidth="1"/>
    <col min="13" max="13" width="31.83203125" style="1" customWidth="1"/>
    <col min="14" max="14" width="35.83203125" style="1" customWidth="1"/>
    <col min="15" max="15" width="31" style="1" customWidth="1"/>
    <col min="16" max="16" width="36" style="1" hidden="1" customWidth="1"/>
    <col min="17" max="17" width="39.5" style="1" hidden="1" customWidth="1"/>
    <col min="18" max="18" width="30" style="1" hidden="1" customWidth="1"/>
    <col min="19" max="16384" width="9.33203125" style="1" customWidth="1"/>
  </cols>
  <sheetData>
    <row r="1" spans="1:15" ht="97.5" customHeight="1">
      <c r="A1" s="4"/>
      <c r="B1" s="106" t="s">
        <v>168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18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24" thickBot="1">
      <c r="B3" s="5"/>
      <c r="C3" s="6"/>
      <c r="D3" s="104"/>
      <c r="E3" s="7"/>
      <c r="F3" s="7"/>
      <c r="G3" s="7"/>
      <c r="H3" s="7"/>
      <c r="I3" s="7"/>
      <c r="J3" s="7"/>
      <c r="K3" s="7"/>
      <c r="L3" s="7"/>
      <c r="M3" s="7"/>
      <c r="N3" s="7"/>
      <c r="O3" s="23" t="s">
        <v>32</v>
      </c>
    </row>
    <row r="4" spans="2:16" ht="76.5">
      <c r="B4" s="82"/>
      <c r="C4" s="83" t="s">
        <v>0</v>
      </c>
      <c r="D4" s="84" t="s">
        <v>118</v>
      </c>
      <c r="E4" s="83" t="s">
        <v>1</v>
      </c>
      <c r="F4" s="83" t="s">
        <v>58</v>
      </c>
      <c r="G4" s="83" t="s">
        <v>2</v>
      </c>
      <c r="H4" s="83" t="s">
        <v>59</v>
      </c>
      <c r="I4" s="83" t="s">
        <v>61</v>
      </c>
      <c r="J4" s="83" t="s">
        <v>113</v>
      </c>
      <c r="K4" s="83" t="s">
        <v>83</v>
      </c>
      <c r="L4" s="83" t="s">
        <v>60</v>
      </c>
      <c r="M4" s="83" t="s">
        <v>3</v>
      </c>
      <c r="N4" s="83" t="s">
        <v>114</v>
      </c>
      <c r="O4" s="85" t="s">
        <v>31</v>
      </c>
      <c r="P4" s="1" t="s">
        <v>119</v>
      </c>
    </row>
    <row r="5" spans="2:15" ht="27" thickBot="1">
      <c r="B5" s="86" t="s">
        <v>4</v>
      </c>
      <c r="C5" s="87" t="s">
        <v>5</v>
      </c>
      <c r="D5" s="87"/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87">
        <v>8</v>
      </c>
      <c r="M5" s="87">
        <v>9</v>
      </c>
      <c r="N5" s="87">
        <v>10</v>
      </c>
      <c r="O5" s="88">
        <v>11</v>
      </c>
    </row>
    <row r="6" spans="2:16" ht="27.75" thickBot="1">
      <c r="B6" s="35" t="s">
        <v>6</v>
      </c>
      <c r="C6" s="18" t="s">
        <v>43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64"/>
      <c r="P6" s="65">
        <f>P10+P13+P16+P19+P22+P28+P31+P34+P37+P40+P43+P46+P49+P52+P55+P58+P61+P64+P67+P70+P73+P76+P79+P82+P85+P88+P91+P94+P97+P100+P103+P106+P109+P112+P115+P118+P121+P124+P127+P130+P133+P136+P139+P142+P145+P148</f>
        <v>0</v>
      </c>
    </row>
    <row r="7" spans="2:16" ht="27.75" thickBot="1">
      <c r="B7" s="35"/>
      <c r="C7" s="18" t="s">
        <v>164</v>
      </c>
      <c r="D7" s="30">
        <f>SUM(E7:O7)</f>
        <v>945742.8</v>
      </c>
      <c r="E7" s="30">
        <f>E10+E13+E16+E19+E22+E25+E28+E31+E34+E37+E40+E43+E46+E49+E52+E55+E58+E61+E64+E67+E70+E73+E76+E79+E82+E85+E88+E91+E94+E97+E100+E103+E106+E109+E112+E115+E118+E121+E124+E127+E130+E133+E136+E139+E142+E145+E148</f>
        <v>95415.4</v>
      </c>
      <c r="F7" s="30">
        <f aca="true" t="shared" si="0" ref="F7:O7">F10+F13+F16+F19+F22+F25+F28+F31+F34+F37+F40+F43+F46+F49+F52+F55+F58+F61+F64+F67+F70+F73+F76+F79+F82+F85+F88+F91+F94+F97+F100+F103+F106+F109+F112+F115+F118+F121+F124+F127+F130+F133+F136+F139+F142+F145+F148</f>
        <v>47234.3</v>
      </c>
      <c r="G7" s="30">
        <f t="shared" si="0"/>
        <v>55639.7</v>
      </c>
      <c r="H7" s="30">
        <f t="shared" si="0"/>
        <v>36776</v>
      </c>
      <c r="I7" s="30">
        <f t="shared" si="0"/>
        <v>33747.5</v>
      </c>
      <c r="J7" s="30">
        <f t="shared" si="0"/>
        <v>63248.8</v>
      </c>
      <c r="K7" s="30">
        <f t="shared" si="0"/>
        <v>54774.2</v>
      </c>
      <c r="L7" s="30">
        <f t="shared" si="0"/>
        <v>106294.9</v>
      </c>
      <c r="M7" s="30">
        <f t="shared" si="0"/>
        <v>64972.6</v>
      </c>
      <c r="N7" s="30">
        <f t="shared" si="0"/>
        <v>31836.9</v>
      </c>
      <c r="O7" s="64">
        <f t="shared" si="0"/>
        <v>355802.5</v>
      </c>
      <c r="P7" s="63"/>
    </row>
    <row r="8" spans="2:16" ht="27.75" thickBot="1">
      <c r="B8" s="75"/>
      <c r="C8" s="50" t="s">
        <v>165</v>
      </c>
      <c r="D8" s="51">
        <f>SUM(E8:O8)</f>
        <v>188315.5</v>
      </c>
      <c r="E8" s="51">
        <f>E11+E14+E17+E20+E23+E26+E29+E32+E35+E38+E41+E44+E47+E50+E53+E56+E59+E62+E65+E68+E71+E74+E77+E80+E83+E86+E89+E92+E95+E98+E101+E104+E107+E110+E113+E116+E119+E122+E125+E128+E131+E134+E137+E140+E143+E146+E149</f>
        <v>1373.1</v>
      </c>
      <c r="F8" s="51">
        <f aca="true" t="shared" si="1" ref="F8:O8">F11+F14+F17+F20+F23+F26+F29+F32+F35+F38+F41+F44+F47+F50+F53+F56+F59+F62+F65+F68+F71+F74+F77+F80+F83+F86+F89+F92+F95+F98+F101+F104+F107+F110+F113+F116+F119+F122+F125+F128+F131+F134+F137+F140+F143+F146+F149</f>
        <v>6282.8</v>
      </c>
      <c r="G8" s="51">
        <f t="shared" si="1"/>
        <v>1367.7</v>
      </c>
      <c r="H8" s="51">
        <f t="shared" si="1"/>
        <v>1485.1</v>
      </c>
      <c r="I8" s="51">
        <f t="shared" si="1"/>
        <v>1056</v>
      </c>
      <c r="J8" s="51">
        <f t="shared" si="1"/>
        <v>18027.9</v>
      </c>
      <c r="K8" s="51">
        <f t="shared" si="1"/>
        <v>35914.9</v>
      </c>
      <c r="L8" s="51">
        <f t="shared" si="1"/>
        <v>24531.6</v>
      </c>
      <c r="M8" s="51">
        <f t="shared" si="1"/>
        <v>54130.5</v>
      </c>
      <c r="N8" s="51">
        <f t="shared" si="1"/>
        <v>20221.7</v>
      </c>
      <c r="O8" s="76">
        <f t="shared" si="1"/>
        <v>23924.2</v>
      </c>
      <c r="P8" s="63"/>
    </row>
    <row r="9" spans="2:18" ht="138.75">
      <c r="B9" s="90" t="s">
        <v>7</v>
      </c>
      <c r="C9" s="96" t="s">
        <v>86</v>
      </c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1">
        <v>0</v>
      </c>
      <c r="Q9" s="1">
        <v>928</v>
      </c>
      <c r="R9" s="1">
        <v>1</v>
      </c>
    </row>
    <row r="10" spans="2:15" ht="27.75">
      <c r="B10" s="68"/>
      <c r="C10" s="81" t="s">
        <v>164</v>
      </c>
      <c r="D10" s="32">
        <f>SUM(E10:O10)</f>
        <v>1000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69">
        <v>1000</v>
      </c>
    </row>
    <row r="11" spans="2:15" ht="27.75">
      <c r="B11" s="68"/>
      <c r="C11" s="81" t="s">
        <v>165</v>
      </c>
      <c r="D11" s="32">
        <f>SUM(E11:O11)</f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69">
        <v>0</v>
      </c>
    </row>
    <row r="12" spans="2:18" ht="166.5">
      <c r="B12" s="68" t="s">
        <v>8</v>
      </c>
      <c r="C12" s="47" t="s">
        <v>103</v>
      </c>
      <c r="D12" s="3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9"/>
      <c r="P12" s="1">
        <v>0</v>
      </c>
      <c r="Q12" s="1">
        <v>928</v>
      </c>
      <c r="R12" s="1">
        <v>2</v>
      </c>
    </row>
    <row r="13" spans="2:15" ht="27.75">
      <c r="B13" s="68"/>
      <c r="C13" s="81" t="s">
        <v>164</v>
      </c>
      <c r="D13" s="32">
        <f>SUM(E13:O13)</f>
        <v>25000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69">
        <v>25000</v>
      </c>
    </row>
    <row r="14" spans="2:15" ht="27.75">
      <c r="B14" s="68"/>
      <c r="C14" s="81" t="s">
        <v>165</v>
      </c>
      <c r="D14" s="32">
        <f>SUM(E14:O14)</f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69">
        <v>0</v>
      </c>
    </row>
    <row r="15" spans="2:18" ht="194.25">
      <c r="B15" s="68" t="s">
        <v>9</v>
      </c>
      <c r="C15" s="12" t="s">
        <v>66</v>
      </c>
      <c r="D15" s="3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69"/>
      <c r="P15" s="1">
        <v>0</v>
      </c>
      <c r="Q15" s="1">
        <v>907</v>
      </c>
      <c r="R15" s="1">
        <v>3</v>
      </c>
    </row>
    <row r="16" spans="2:15" ht="27.75">
      <c r="B16" s="68"/>
      <c r="C16" s="81" t="s">
        <v>164</v>
      </c>
      <c r="D16" s="32">
        <f>SUM(E16:O16)</f>
        <v>170.3</v>
      </c>
      <c r="E16" s="11">
        <v>10</v>
      </c>
      <c r="F16" s="11">
        <v>20</v>
      </c>
      <c r="G16" s="11">
        <v>20</v>
      </c>
      <c r="H16" s="11">
        <v>20</v>
      </c>
      <c r="I16" s="11">
        <v>10</v>
      </c>
      <c r="J16" s="11">
        <v>10.3</v>
      </c>
      <c r="K16" s="11">
        <v>20</v>
      </c>
      <c r="L16" s="11">
        <v>10</v>
      </c>
      <c r="M16" s="11">
        <v>20</v>
      </c>
      <c r="N16" s="11">
        <v>20</v>
      </c>
      <c r="O16" s="69">
        <v>10</v>
      </c>
    </row>
    <row r="17" spans="2:15" ht="27.75">
      <c r="B17" s="68"/>
      <c r="C17" s="81" t="s">
        <v>165</v>
      </c>
      <c r="D17" s="32">
        <f>SUM(E17:O17)</f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69">
        <v>0</v>
      </c>
    </row>
    <row r="18" spans="2:18" ht="277.5">
      <c r="B18" s="68" t="s">
        <v>29</v>
      </c>
      <c r="C18" s="12" t="s">
        <v>108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70"/>
      <c r="P18" s="1">
        <v>0</v>
      </c>
      <c r="Q18" s="1">
        <v>907</v>
      </c>
      <c r="R18" s="1">
        <v>4</v>
      </c>
    </row>
    <row r="19" spans="2:15" ht="27.75">
      <c r="B19" s="68"/>
      <c r="C19" s="81" t="s">
        <v>164</v>
      </c>
      <c r="D19" s="32">
        <f>SUM(E19:O19)</f>
        <v>42764</v>
      </c>
      <c r="E19" s="11">
        <v>8287.6</v>
      </c>
      <c r="F19" s="11">
        <v>4143.8</v>
      </c>
      <c r="G19" s="11">
        <v>1160.3</v>
      </c>
      <c r="H19" s="11">
        <v>5635.6</v>
      </c>
      <c r="I19" s="11">
        <v>1989</v>
      </c>
      <c r="J19" s="11">
        <v>1326</v>
      </c>
      <c r="K19" s="11">
        <v>2486.3</v>
      </c>
      <c r="L19" s="11">
        <v>12265.6</v>
      </c>
      <c r="M19" s="11">
        <v>0</v>
      </c>
      <c r="N19" s="11">
        <v>2486.3</v>
      </c>
      <c r="O19" s="69">
        <v>2983.5</v>
      </c>
    </row>
    <row r="20" spans="2:15" ht="27.75">
      <c r="B20" s="68"/>
      <c r="C20" s="81" t="s">
        <v>165</v>
      </c>
      <c r="D20" s="32">
        <f>SUM(E20:O20)</f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69">
        <v>0</v>
      </c>
    </row>
    <row r="21" spans="2:18" ht="194.25">
      <c r="B21" s="68" t="s">
        <v>30</v>
      </c>
      <c r="C21" s="12" t="s">
        <v>84</v>
      </c>
      <c r="D21" s="3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9"/>
      <c r="P21" s="1">
        <v>0</v>
      </c>
      <c r="Q21" s="1">
        <v>907</v>
      </c>
      <c r="R21" s="1">
        <v>5</v>
      </c>
    </row>
    <row r="22" spans="2:15" ht="27.75">
      <c r="B22" s="68"/>
      <c r="C22" s="81" t="s">
        <v>164</v>
      </c>
      <c r="D22" s="32">
        <f>SUM(E22:O22)</f>
        <v>7481.2</v>
      </c>
      <c r="E22" s="11">
        <v>0</v>
      </c>
      <c r="F22" s="11">
        <v>206.4</v>
      </c>
      <c r="G22" s="11">
        <v>0</v>
      </c>
      <c r="H22" s="11">
        <v>0</v>
      </c>
      <c r="I22" s="11">
        <v>10.3</v>
      </c>
      <c r="J22" s="11">
        <v>0</v>
      </c>
      <c r="K22" s="11">
        <v>1762.7</v>
      </c>
      <c r="L22" s="11">
        <v>2532.6</v>
      </c>
      <c r="M22" s="11">
        <v>0</v>
      </c>
      <c r="N22" s="11">
        <v>0</v>
      </c>
      <c r="O22" s="69">
        <v>2969.2</v>
      </c>
    </row>
    <row r="23" spans="2:15" ht="27.75">
      <c r="B23" s="68"/>
      <c r="C23" s="81" t="s">
        <v>165</v>
      </c>
      <c r="D23" s="32">
        <f>SUM(E23:O23)</f>
        <v>3701.4</v>
      </c>
      <c r="E23" s="11">
        <v>0</v>
      </c>
      <c r="F23" s="11">
        <v>206.4</v>
      </c>
      <c r="G23" s="11">
        <v>0</v>
      </c>
      <c r="H23" s="11">
        <v>0</v>
      </c>
      <c r="I23" s="11">
        <v>0</v>
      </c>
      <c r="J23" s="11">
        <v>0</v>
      </c>
      <c r="K23" s="11">
        <v>1762.7</v>
      </c>
      <c r="L23" s="11">
        <v>1732.3</v>
      </c>
      <c r="M23" s="11">
        <v>0</v>
      </c>
      <c r="N23" s="11">
        <v>0</v>
      </c>
      <c r="O23" s="69">
        <v>0</v>
      </c>
    </row>
    <row r="24" spans="2:15" ht="152.25" customHeight="1">
      <c r="B24" s="68" t="s">
        <v>33</v>
      </c>
      <c r="C24" s="79" t="s">
        <v>163</v>
      </c>
      <c r="D24" s="3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9"/>
    </row>
    <row r="25" spans="2:15" ht="27.75">
      <c r="B25" s="68"/>
      <c r="C25" s="81" t="s">
        <v>164</v>
      </c>
      <c r="D25" s="32">
        <f>SUM(E25:O25)</f>
        <v>33101.4</v>
      </c>
      <c r="E25" s="11">
        <v>0</v>
      </c>
      <c r="F25" s="11">
        <v>556.5</v>
      </c>
      <c r="G25" s="11">
        <v>0</v>
      </c>
      <c r="H25" s="11">
        <v>0</v>
      </c>
      <c r="I25" s="11">
        <v>0</v>
      </c>
      <c r="J25" s="11">
        <v>0</v>
      </c>
      <c r="K25" s="11">
        <v>5639.3</v>
      </c>
      <c r="L25" s="11">
        <v>5750.7</v>
      </c>
      <c r="M25" s="11">
        <v>0</v>
      </c>
      <c r="N25" s="11">
        <v>0</v>
      </c>
      <c r="O25" s="69">
        <v>21154.9</v>
      </c>
    </row>
    <row r="26" spans="2:15" ht="27.75">
      <c r="B26" s="68"/>
      <c r="C26" s="81" t="s">
        <v>165</v>
      </c>
      <c r="D26" s="32">
        <f>SUM(E26:O26)</f>
        <v>11946.5</v>
      </c>
      <c r="E26" s="11">
        <v>0</v>
      </c>
      <c r="F26" s="11">
        <v>556.5</v>
      </c>
      <c r="G26" s="11">
        <v>0</v>
      </c>
      <c r="H26" s="11">
        <v>0</v>
      </c>
      <c r="I26" s="11">
        <v>0</v>
      </c>
      <c r="J26" s="11">
        <v>0</v>
      </c>
      <c r="K26" s="11">
        <v>5639.3</v>
      </c>
      <c r="L26" s="11">
        <v>5750.7</v>
      </c>
      <c r="M26" s="11">
        <v>0</v>
      </c>
      <c r="N26" s="11">
        <v>0</v>
      </c>
      <c r="O26" s="69">
        <v>0</v>
      </c>
    </row>
    <row r="27" spans="2:18" ht="277.5">
      <c r="B27" s="68" t="s">
        <v>34</v>
      </c>
      <c r="C27" s="13" t="s">
        <v>70</v>
      </c>
      <c r="D27" s="3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9"/>
      <c r="P27" s="1">
        <v>0</v>
      </c>
      <c r="Q27" s="1">
        <v>907</v>
      </c>
      <c r="R27" s="1">
        <v>6</v>
      </c>
    </row>
    <row r="28" spans="2:15" ht="27.75">
      <c r="B28" s="68"/>
      <c r="C28" s="81" t="s">
        <v>164</v>
      </c>
      <c r="D28" s="32">
        <f>SUM(E28:O28)</f>
        <v>6485.3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6485.3</v>
      </c>
      <c r="L28" s="11">
        <v>0</v>
      </c>
      <c r="M28" s="11">
        <v>0</v>
      </c>
      <c r="N28" s="11">
        <v>0</v>
      </c>
      <c r="O28" s="69">
        <v>0</v>
      </c>
    </row>
    <row r="29" spans="2:15" ht="27.75">
      <c r="B29" s="68"/>
      <c r="C29" s="81" t="s">
        <v>165</v>
      </c>
      <c r="D29" s="32">
        <f>SUM(E29:O29)</f>
        <v>1516.2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1516.2</v>
      </c>
      <c r="L29" s="11">
        <v>0</v>
      </c>
      <c r="M29" s="11">
        <v>0</v>
      </c>
      <c r="N29" s="11">
        <v>0</v>
      </c>
      <c r="O29" s="69">
        <v>0</v>
      </c>
    </row>
    <row r="30" spans="2:18" ht="111">
      <c r="B30" s="68" t="s">
        <v>35</v>
      </c>
      <c r="C30" s="12" t="s">
        <v>68</v>
      </c>
      <c r="D30" s="3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69"/>
      <c r="P30" s="1">
        <v>0</v>
      </c>
      <c r="Q30" s="1">
        <v>907</v>
      </c>
      <c r="R30" s="1">
        <v>7</v>
      </c>
    </row>
    <row r="31" spans="2:15" ht="27.75">
      <c r="B31" s="68"/>
      <c r="C31" s="81" t="s">
        <v>164</v>
      </c>
      <c r="D31" s="32">
        <f>SUM(E31:O31)</f>
        <v>10000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69">
        <v>10000</v>
      </c>
    </row>
    <row r="32" spans="2:15" ht="27.75">
      <c r="B32" s="68"/>
      <c r="C32" s="81" t="s">
        <v>165</v>
      </c>
      <c r="D32" s="32">
        <f>SUM(E32:O32)</f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69">
        <v>0</v>
      </c>
    </row>
    <row r="33" spans="2:18" ht="277.5">
      <c r="B33" s="68" t="s">
        <v>36</v>
      </c>
      <c r="C33" s="24" t="s">
        <v>67</v>
      </c>
      <c r="D33" s="3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69"/>
      <c r="P33" s="1">
        <v>0</v>
      </c>
      <c r="Q33" s="1">
        <v>907</v>
      </c>
      <c r="R33" s="1">
        <v>8</v>
      </c>
    </row>
    <row r="34" spans="2:15" ht="27.75">
      <c r="B34" s="68"/>
      <c r="C34" s="81" t="s">
        <v>164</v>
      </c>
      <c r="D34" s="32">
        <f>SUM(E34:O34)</f>
        <v>15000</v>
      </c>
      <c r="E34" s="11">
        <v>1000</v>
      </c>
      <c r="F34" s="11">
        <v>2000</v>
      </c>
      <c r="G34" s="11">
        <v>800</v>
      </c>
      <c r="H34" s="11">
        <v>800</v>
      </c>
      <c r="I34" s="11">
        <v>1000</v>
      </c>
      <c r="J34" s="11">
        <v>900</v>
      </c>
      <c r="K34" s="11">
        <v>1200</v>
      </c>
      <c r="L34" s="11">
        <v>2400</v>
      </c>
      <c r="M34" s="11">
        <v>700</v>
      </c>
      <c r="N34" s="11">
        <v>800</v>
      </c>
      <c r="O34" s="69">
        <v>3400</v>
      </c>
    </row>
    <row r="35" spans="2:15" ht="27.75">
      <c r="B35" s="68"/>
      <c r="C35" s="81" t="s">
        <v>165</v>
      </c>
      <c r="D35" s="32">
        <f>SUM(E35:O35)</f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69">
        <v>0</v>
      </c>
    </row>
    <row r="36" spans="2:18" ht="194.25">
      <c r="B36" s="68" t="s">
        <v>37</v>
      </c>
      <c r="C36" s="25" t="s">
        <v>85</v>
      </c>
      <c r="D36" s="3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9"/>
      <c r="P36" s="1">
        <v>0</v>
      </c>
      <c r="Q36" s="1">
        <v>907</v>
      </c>
      <c r="R36" s="1">
        <v>9</v>
      </c>
    </row>
    <row r="37" spans="2:15" ht="27.75">
      <c r="B37" s="68"/>
      <c r="C37" s="81" t="s">
        <v>164</v>
      </c>
      <c r="D37" s="32">
        <f>SUM(E37:O37)</f>
        <v>15000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15000</v>
      </c>
      <c r="M37" s="11">
        <v>0</v>
      </c>
      <c r="N37" s="11">
        <v>0</v>
      </c>
      <c r="O37" s="69">
        <v>0</v>
      </c>
    </row>
    <row r="38" spans="2:15" ht="27.75">
      <c r="B38" s="68"/>
      <c r="C38" s="81" t="s">
        <v>165</v>
      </c>
      <c r="D38" s="32">
        <f>SUM(E38:O38)</f>
        <v>15000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15000</v>
      </c>
      <c r="M38" s="11">
        <v>0</v>
      </c>
      <c r="N38" s="11">
        <v>0</v>
      </c>
      <c r="O38" s="69">
        <v>0</v>
      </c>
    </row>
    <row r="39" spans="2:18" ht="166.5">
      <c r="B39" s="68" t="s">
        <v>38</v>
      </c>
      <c r="C39" s="14" t="s">
        <v>87</v>
      </c>
      <c r="D39" s="3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69"/>
      <c r="P39" s="1">
        <v>0</v>
      </c>
      <c r="Q39" s="1">
        <v>907</v>
      </c>
      <c r="R39" s="1">
        <v>10</v>
      </c>
    </row>
    <row r="40" spans="2:15" ht="27.75">
      <c r="B40" s="68"/>
      <c r="C40" s="81" t="s">
        <v>164</v>
      </c>
      <c r="D40" s="32">
        <f>SUM(E40:O40)</f>
        <v>6300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2071.9</v>
      </c>
      <c r="M40" s="11">
        <v>0</v>
      </c>
      <c r="N40" s="11">
        <v>0</v>
      </c>
      <c r="O40" s="69">
        <v>4228.1</v>
      </c>
    </row>
    <row r="41" spans="2:15" ht="27.75">
      <c r="B41" s="68"/>
      <c r="C41" s="81" t="s">
        <v>165</v>
      </c>
      <c r="D41" s="32">
        <f>SUM(E41:O41)</f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69">
        <v>0</v>
      </c>
    </row>
    <row r="42" spans="2:18" ht="194.25">
      <c r="B42" s="68" t="s">
        <v>39</v>
      </c>
      <c r="C42" s="48" t="s">
        <v>88</v>
      </c>
      <c r="D42" s="3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9"/>
      <c r="P42" s="1">
        <v>0</v>
      </c>
      <c r="Q42" s="1">
        <v>907</v>
      </c>
      <c r="R42" s="1">
        <v>11</v>
      </c>
    </row>
    <row r="43" spans="2:15" ht="27.75">
      <c r="B43" s="68"/>
      <c r="C43" s="12" t="s">
        <v>161</v>
      </c>
      <c r="D43" s="32">
        <f>SUM(E43:O43)</f>
        <v>50800</v>
      </c>
      <c r="E43" s="11">
        <v>4000</v>
      </c>
      <c r="F43" s="11">
        <v>0</v>
      </c>
      <c r="G43" s="11">
        <v>0</v>
      </c>
      <c r="H43" s="11">
        <v>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69">
        <v>44800</v>
      </c>
    </row>
    <row r="44" spans="2:15" ht="27.75">
      <c r="B44" s="68"/>
      <c r="C44" s="12" t="s">
        <v>162</v>
      </c>
      <c r="D44" s="32">
        <f>SUM(E44:O44)</f>
        <v>20000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69">
        <v>20000</v>
      </c>
    </row>
    <row r="45" spans="2:18" ht="194.25">
      <c r="B45" s="68" t="s">
        <v>40</v>
      </c>
      <c r="C45" s="48" t="s">
        <v>89</v>
      </c>
      <c r="D45" s="3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69"/>
      <c r="P45" s="1">
        <v>0</v>
      </c>
      <c r="Q45" s="1">
        <v>907</v>
      </c>
      <c r="R45" s="1">
        <v>12</v>
      </c>
    </row>
    <row r="46" spans="2:15" ht="27.75">
      <c r="B46" s="68"/>
      <c r="C46" s="81" t="s">
        <v>164</v>
      </c>
      <c r="D46" s="32">
        <f>SUM(E46:O46)</f>
        <v>5000</v>
      </c>
      <c r="E46" s="11">
        <v>450</v>
      </c>
      <c r="F46" s="11">
        <v>450</v>
      </c>
      <c r="G46" s="11">
        <v>450</v>
      </c>
      <c r="H46" s="11">
        <v>500</v>
      </c>
      <c r="I46" s="11">
        <v>450</v>
      </c>
      <c r="J46" s="11">
        <v>450</v>
      </c>
      <c r="K46" s="11">
        <v>450</v>
      </c>
      <c r="L46" s="11">
        <v>450</v>
      </c>
      <c r="M46" s="11">
        <v>450</v>
      </c>
      <c r="N46" s="11">
        <v>450</v>
      </c>
      <c r="O46" s="69">
        <v>450</v>
      </c>
    </row>
    <row r="47" spans="2:15" ht="27.75">
      <c r="B47" s="68"/>
      <c r="C47" s="81" t="s">
        <v>165</v>
      </c>
      <c r="D47" s="32">
        <f>SUM(E47:O47)</f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69">
        <v>0</v>
      </c>
    </row>
    <row r="48" spans="2:18" ht="138.75">
      <c r="B48" s="68" t="s">
        <v>41</v>
      </c>
      <c r="C48" s="48" t="s">
        <v>107</v>
      </c>
      <c r="D48" s="3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69"/>
      <c r="P48" s="1">
        <v>0</v>
      </c>
      <c r="Q48" s="1">
        <v>907</v>
      </c>
      <c r="R48" s="1">
        <v>13</v>
      </c>
    </row>
    <row r="49" spans="2:15" ht="27.75">
      <c r="B49" s="68"/>
      <c r="C49" s="81" t="s">
        <v>164</v>
      </c>
      <c r="D49" s="32">
        <f>SUM(E49:O49)</f>
        <v>1000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69">
        <v>1000</v>
      </c>
    </row>
    <row r="50" spans="2:15" ht="27.75">
      <c r="B50" s="68"/>
      <c r="C50" s="81" t="s">
        <v>165</v>
      </c>
      <c r="D50" s="32">
        <f>SUM(E50:O50)</f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69">
        <v>0</v>
      </c>
    </row>
    <row r="51" spans="2:18" ht="166.5">
      <c r="B51" s="68" t="s">
        <v>42</v>
      </c>
      <c r="C51" s="12" t="s">
        <v>90</v>
      </c>
      <c r="D51" s="3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69"/>
      <c r="P51" s="1">
        <v>0</v>
      </c>
      <c r="Q51" s="1">
        <v>907</v>
      </c>
      <c r="R51" s="1">
        <v>14</v>
      </c>
    </row>
    <row r="52" spans="2:15" ht="27.75">
      <c r="B52" s="68"/>
      <c r="C52" s="81" t="s">
        <v>164</v>
      </c>
      <c r="D52" s="32">
        <f>SUM(E52:O52)</f>
        <v>2700</v>
      </c>
      <c r="E52" s="11">
        <v>0</v>
      </c>
      <c r="F52" s="11">
        <v>2700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69">
        <v>0</v>
      </c>
    </row>
    <row r="53" spans="2:15" ht="27.75">
      <c r="B53" s="68"/>
      <c r="C53" s="81" t="s">
        <v>165</v>
      </c>
      <c r="D53" s="32">
        <f>SUM(E53:O53)</f>
        <v>2700</v>
      </c>
      <c r="E53" s="11">
        <v>0</v>
      </c>
      <c r="F53" s="11">
        <v>2700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69">
        <v>0</v>
      </c>
    </row>
    <row r="54" spans="2:18" ht="138.75">
      <c r="B54" s="68" t="s">
        <v>50</v>
      </c>
      <c r="C54" s="12" t="s">
        <v>91</v>
      </c>
      <c r="D54" s="3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69"/>
      <c r="P54" s="1">
        <v>0</v>
      </c>
      <c r="Q54" s="1">
        <v>907</v>
      </c>
      <c r="R54" s="1">
        <v>15</v>
      </c>
    </row>
    <row r="55" spans="2:15" ht="27.75">
      <c r="B55" s="68"/>
      <c r="C55" s="81" t="s">
        <v>164</v>
      </c>
      <c r="D55" s="32">
        <f>SUM(E55:O55)</f>
        <v>10000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69">
        <v>10000</v>
      </c>
    </row>
    <row r="56" spans="2:15" ht="27.75">
      <c r="B56" s="68"/>
      <c r="C56" s="81" t="s">
        <v>165</v>
      </c>
      <c r="D56" s="32">
        <f>SUM(E56:O56)</f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69">
        <v>0</v>
      </c>
    </row>
    <row r="57" spans="2:18" ht="138.75">
      <c r="B57" s="68" t="s">
        <v>51</v>
      </c>
      <c r="C57" s="14" t="s">
        <v>128</v>
      </c>
      <c r="D57" s="3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69"/>
      <c r="P57" s="1">
        <v>0</v>
      </c>
      <c r="Q57" s="1">
        <v>907</v>
      </c>
      <c r="R57" s="1">
        <v>16</v>
      </c>
    </row>
    <row r="58" spans="2:15" ht="27.75">
      <c r="B58" s="68"/>
      <c r="C58" s="81" t="s">
        <v>164</v>
      </c>
      <c r="D58" s="32">
        <f>SUM(E58:O58)</f>
        <v>50000</v>
      </c>
      <c r="E58" s="11">
        <v>50000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69">
        <v>0</v>
      </c>
    </row>
    <row r="59" spans="2:15" ht="27.75">
      <c r="B59" s="68"/>
      <c r="C59" s="81" t="s">
        <v>165</v>
      </c>
      <c r="D59" s="32">
        <f>SUM(E59:O59)</f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69">
        <v>0</v>
      </c>
    </row>
    <row r="60" spans="2:18" ht="222">
      <c r="B60" s="68" t="s">
        <v>52</v>
      </c>
      <c r="C60" s="12" t="s">
        <v>150</v>
      </c>
      <c r="D60" s="3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69"/>
      <c r="P60" s="1">
        <v>0</v>
      </c>
      <c r="Q60" s="1">
        <v>907</v>
      </c>
      <c r="R60" s="1">
        <v>17</v>
      </c>
    </row>
    <row r="61" spans="2:15" ht="27.75">
      <c r="B61" s="68"/>
      <c r="C61" s="81" t="s">
        <v>164</v>
      </c>
      <c r="D61" s="32">
        <f>SUM(E61:O61)</f>
        <v>18256.7</v>
      </c>
      <c r="E61" s="11">
        <v>18256.7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69">
        <v>0</v>
      </c>
    </row>
    <row r="62" spans="2:15" ht="27.75">
      <c r="B62" s="68"/>
      <c r="C62" s="81" t="s">
        <v>165</v>
      </c>
      <c r="D62" s="32">
        <f>SUM(E62:O62)</f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69">
        <v>0</v>
      </c>
    </row>
    <row r="63" spans="2:17" ht="222">
      <c r="B63" s="68" t="s">
        <v>53</v>
      </c>
      <c r="C63" s="12" t="s">
        <v>127</v>
      </c>
      <c r="D63" s="3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69"/>
      <c r="P63" s="1">
        <v>0</v>
      </c>
      <c r="Q63" s="1">
        <v>907</v>
      </c>
    </row>
    <row r="64" spans="2:15" ht="27.75">
      <c r="B64" s="68"/>
      <c r="C64" s="81" t="s">
        <v>164</v>
      </c>
      <c r="D64" s="32">
        <f>SUM(E64:O64)</f>
        <v>48250</v>
      </c>
      <c r="E64" s="11">
        <v>0</v>
      </c>
      <c r="F64" s="11">
        <v>0</v>
      </c>
      <c r="G64" s="11">
        <v>22000</v>
      </c>
      <c r="H64" s="11">
        <v>0</v>
      </c>
      <c r="I64" s="11">
        <v>0</v>
      </c>
      <c r="J64" s="11">
        <v>0</v>
      </c>
      <c r="K64" s="11">
        <v>26250</v>
      </c>
      <c r="L64" s="11">
        <v>0</v>
      </c>
      <c r="M64" s="11">
        <v>0</v>
      </c>
      <c r="N64" s="11">
        <v>0</v>
      </c>
      <c r="O64" s="69">
        <v>0</v>
      </c>
    </row>
    <row r="65" spans="2:15" ht="27.75">
      <c r="B65" s="68"/>
      <c r="C65" s="81" t="s">
        <v>165</v>
      </c>
      <c r="D65" s="32">
        <f>SUM(E65:O65)</f>
        <v>26250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26250</v>
      </c>
      <c r="L65" s="11">
        <v>0</v>
      </c>
      <c r="M65" s="11">
        <v>0</v>
      </c>
      <c r="N65" s="11">
        <v>0</v>
      </c>
      <c r="O65" s="69">
        <v>0</v>
      </c>
    </row>
    <row r="66" spans="2:18" ht="194.25">
      <c r="B66" s="68" t="s">
        <v>92</v>
      </c>
      <c r="C66" s="12" t="s">
        <v>122</v>
      </c>
      <c r="D66" s="3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69"/>
      <c r="P66" s="1">
        <v>0</v>
      </c>
      <c r="Q66" s="1">
        <v>907</v>
      </c>
      <c r="R66" s="1">
        <v>18</v>
      </c>
    </row>
    <row r="67" spans="2:15" ht="27.75">
      <c r="B67" s="68"/>
      <c r="C67" s="81" t="s">
        <v>164</v>
      </c>
      <c r="D67" s="32">
        <f>SUM(E67:O67)</f>
        <v>47958.6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69">
        <v>47958.6</v>
      </c>
    </row>
    <row r="68" spans="2:15" ht="27.75">
      <c r="B68" s="68"/>
      <c r="C68" s="81" t="s">
        <v>165</v>
      </c>
      <c r="D68" s="32">
        <f>SUM(E68:O68)</f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69">
        <v>0</v>
      </c>
    </row>
    <row r="69" spans="2:18" ht="222">
      <c r="B69" s="68" t="s">
        <v>93</v>
      </c>
      <c r="C69" s="14" t="s">
        <v>134</v>
      </c>
      <c r="D69" s="3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69"/>
      <c r="P69" s="1">
        <v>0</v>
      </c>
      <c r="Q69" s="1">
        <v>928</v>
      </c>
      <c r="R69" s="1">
        <v>19</v>
      </c>
    </row>
    <row r="70" spans="2:15" ht="27.75">
      <c r="B70" s="68"/>
      <c r="C70" s="81" t="s">
        <v>164</v>
      </c>
      <c r="D70" s="32">
        <f>SUM(E70:O70)</f>
        <v>2000</v>
      </c>
      <c r="E70" s="11">
        <v>180</v>
      </c>
      <c r="F70" s="11">
        <v>180</v>
      </c>
      <c r="G70" s="11">
        <v>180</v>
      </c>
      <c r="H70" s="11">
        <v>180</v>
      </c>
      <c r="I70" s="11">
        <v>180</v>
      </c>
      <c r="J70" s="11">
        <v>180</v>
      </c>
      <c r="K70" s="11">
        <v>180</v>
      </c>
      <c r="L70" s="11">
        <v>180</v>
      </c>
      <c r="M70" s="11">
        <v>180</v>
      </c>
      <c r="N70" s="11">
        <v>180</v>
      </c>
      <c r="O70" s="69">
        <v>200</v>
      </c>
    </row>
    <row r="71" spans="2:15" ht="27.75">
      <c r="B71" s="68"/>
      <c r="C71" s="81" t="s">
        <v>165</v>
      </c>
      <c r="D71" s="32">
        <f>SUM(E71:O71)</f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69">
        <v>0</v>
      </c>
    </row>
    <row r="72" spans="2:18" ht="249.75">
      <c r="B72" s="68" t="s">
        <v>94</v>
      </c>
      <c r="C72" s="14" t="s">
        <v>117</v>
      </c>
      <c r="D72" s="3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69"/>
      <c r="P72" s="1">
        <v>0</v>
      </c>
      <c r="Q72" s="1">
        <v>928</v>
      </c>
      <c r="R72" s="1">
        <v>20</v>
      </c>
    </row>
    <row r="73" spans="2:15" ht="27.75">
      <c r="B73" s="68"/>
      <c r="C73" s="81" t="s">
        <v>164</v>
      </c>
      <c r="D73" s="32">
        <f>SUM(E73:O73)</f>
        <v>80</v>
      </c>
      <c r="E73" s="11">
        <v>6.2</v>
      </c>
      <c r="F73" s="11">
        <v>4.7</v>
      </c>
      <c r="G73" s="11">
        <v>5.2</v>
      </c>
      <c r="H73" s="11">
        <v>6.8</v>
      </c>
      <c r="I73" s="11">
        <v>5.7</v>
      </c>
      <c r="J73" s="11">
        <v>7.3</v>
      </c>
      <c r="K73" s="11">
        <v>4.4</v>
      </c>
      <c r="L73" s="11">
        <v>10.4</v>
      </c>
      <c r="M73" s="11">
        <v>3.9</v>
      </c>
      <c r="N73" s="11">
        <v>5.2</v>
      </c>
      <c r="O73" s="69">
        <v>20.2</v>
      </c>
    </row>
    <row r="74" spans="2:15" ht="27.75">
      <c r="B74" s="68"/>
      <c r="C74" s="81" t="s">
        <v>165</v>
      </c>
      <c r="D74" s="32">
        <f>SUM(E74:O74)</f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69">
        <v>0</v>
      </c>
    </row>
    <row r="75" spans="2:18" ht="166.5">
      <c r="B75" s="68" t="s">
        <v>95</v>
      </c>
      <c r="C75" s="13" t="s">
        <v>75</v>
      </c>
      <c r="D75" s="3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69"/>
      <c r="P75" s="1">
        <v>0</v>
      </c>
      <c r="Q75" s="1">
        <v>903</v>
      </c>
      <c r="R75" s="1">
        <v>21</v>
      </c>
    </row>
    <row r="76" spans="2:15" ht="27.75">
      <c r="B76" s="68"/>
      <c r="C76" s="81" t="s">
        <v>164</v>
      </c>
      <c r="D76" s="32">
        <f>SUM(E76:O76)</f>
        <v>23436.6</v>
      </c>
      <c r="E76" s="11">
        <v>1979</v>
      </c>
      <c r="F76" s="11">
        <v>1115.2</v>
      </c>
      <c r="G76" s="11">
        <v>1906.3</v>
      </c>
      <c r="H76" s="11">
        <v>1688.3</v>
      </c>
      <c r="I76" s="11">
        <v>2323.7</v>
      </c>
      <c r="J76" s="11">
        <v>1342.9</v>
      </c>
      <c r="K76" s="11">
        <v>1236.9</v>
      </c>
      <c r="L76" s="11">
        <v>2605.2</v>
      </c>
      <c r="M76" s="11">
        <v>902.5</v>
      </c>
      <c r="N76" s="11">
        <v>251.8</v>
      </c>
      <c r="O76" s="69">
        <v>8084.8</v>
      </c>
    </row>
    <row r="77" spans="2:15" ht="27.75">
      <c r="B77" s="68"/>
      <c r="C77" s="81" t="s">
        <v>165</v>
      </c>
      <c r="D77" s="100">
        <f>SUM(E77:O77)</f>
        <v>5566.2</v>
      </c>
      <c r="E77" s="11">
        <v>470.1</v>
      </c>
      <c r="F77" s="11">
        <v>264.9</v>
      </c>
      <c r="G77" s="11">
        <v>452.7</v>
      </c>
      <c r="H77" s="11">
        <v>401.1</v>
      </c>
      <c r="I77" s="11">
        <v>552</v>
      </c>
      <c r="J77" s="11">
        <v>318.9</v>
      </c>
      <c r="K77" s="11">
        <v>293.7</v>
      </c>
      <c r="L77" s="11">
        <v>618.6</v>
      </c>
      <c r="M77" s="11">
        <v>226.2</v>
      </c>
      <c r="N77" s="11">
        <v>59.7</v>
      </c>
      <c r="O77" s="69">
        <v>1908.3</v>
      </c>
    </row>
    <row r="78" spans="2:18" ht="111">
      <c r="B78" s="68" t="s">
        <v>96</v>
      </c>
      <c r="C78" s="13" t="s">
        <v>76</v>
      </c>
      <c r="D78" s="3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69"/>
      <c r="P78" s="1">
        <v>0</v>
      </c>
      <c r="Q78" s="1">
        <v>903</v>
      </c>
      <c r="R78" s="1">
        <v>22</v>
      </c>
    </row>
    <row r="79" spans="2:15" ht="27.75">
      <c r="B79" s="68"/>
      <c r="C79" s="81" t="s">
        <v>164</v>
      </c>
      <c r="D79" s="32">
        <f>SUM(E79:O79)</f>
        <v>24150</v>
      </c>
      <c r="E79" s="11">
        <v>2706.5</v>
      </c>
      <c r="F79" s="11">
        <v>1667.6</v>
      </c>
      <c r="G79" s="11">
        <v>2745</v>
      </c>
      <c r="H79" s="11">
        <v>2501.4</v>
      </c>
      <c r="I79" s="11">
        <v>1513.6</v>
      </c>
      <c r="J79" s="11">
        <v>2729.7</v>
      </c>
      <c r="K79" s="11">
        <v>1359.7</v>
      </c>
      <c r="L79" s="11">
        <v>2792.5</v>
      </c>
      <c r="M79" s="11">
        <v>795.3</v>
      </c>
      <c r="N79" s="11">
        <v>1054.4</v>
      </c>
      <c r="O79" s="69">
        <v>4284.3</v>
      </c>
    </row>
    <row r="80" spans="2:15" ht="27.75">
      <c r="B80" s="68"/>
      <c r="C80" s="81" t="s">
        <v>165</v>
      </c>
      <c r="D80" s="32">
        <f>SUM(E80:O80)</f>
        <v>8046</v>
      </c>
      <c r="E80" s="11">
        <v>903</v>
      </c>
      <c r="F80" s="11">
        <v>555</v>
      </c>
      <c r="G80" s="11">
        <v>915</v>
      </c>
      <c r="H80" s="11">
        <v>834</v>
      </c>
      <c r="I80" s="11">
        <v>504</v>
      </c>
      <c r="J80" s="11">
        <v>909</v>
      </c>
      <c r="K80" s="11">
        <v>453</v>
      </c>
      <c r="L80" s="11">
        <v>930</v>
      </c>
      <c r="M80" s="11">
        <v>264</v>
      </c>
      <c r="N80" s="11">
        <v>351</v>
      </c>
      <c r="O80" s="69">
        <v>1428</v>
      </c>
    </row>
    <row r="81" spans="2:18" ht="249.75">
      <c r="B81" s="68" t="s">
        <v>97</v>
      </c>
      <c r="C81" s="12" t="s">
        <v>146</v>
      </c>
      <c r="D81" s="3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69"/>
      <c r="P81" s="1">
        <v>0</v>
      </c>
      <c r="Q81" s="1">
        <v>905</v>
      </c>
      <c r="R81" s="1">
        <v>23</v>
      </c>
    </row>
    <row r="82" spans="2:15" ht="27.75">
      <c r="B82" s="68"/>
      <c r="C82" s="81" t="s">
        <v>164</v>
      </c>
      <c r="D82" s="32">
        <f>SUM(E82:O82)</f>
        <v>29629</v>
      </c>
      <c r="E82" s="11">
        <v>4345.1</v>
      </c>
      <c r="F82" s="11">
        <v>2513</v>
      </c>
      <c r="G82" s="11">
        <v>3355</v>
      </c>
      <c r="H82" s="11">
        <v>3435</v>
      </c>
      <c r="I82" s="11">
        <v>3157</v>
      </c>
      <c r="J82" s="11">
        <v>3917</v>
      </c>
      <c r="K82" s="11">
        <v>2679</v>
      </c>
      <c r="L82" s="11">
        <v>1776.9</v>
      </c>
      <c r="M82" s="11">
        <v>1992</v>
      </c>
      <c r="N82" s="11">
        <v>2459</v>
      </c>
      <c r="O82" s="69">
        <v>0</v>
      </c>
    </row>
    <row r="83" spans="2:15" ht="27.75">
      <c r="B83" s="68"/>
      <c r="C83" s="81" t="s">
        <v>165</v>
      </c>
      <c r="D83" s="32">
        <f>SUM(E83:O83)</f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69">
        <v>0</v>
      </c>
    </row>
    <row r="84" spans="2:18" ht="249.75">
      <c r="B84" s="68" t="s">
        <v>98</v>
      </c>
      <c r="C84" s="12" t="s">
        <v>147</v>
      </c>
      <c r="D84" s="3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69"/>
      <c r="P84" s="1">
        <v>0</v>
      </c>
      <c r="Q84" s="1">
        <v>905</v>
      </c>
      <c r="R84" s="1">
        <v>24</v>
      </c>
    </row>
    <row r="85" spans="2:15" ht="27.75">
      <c r="B85" s="68"/>
      <c r="C85" s="81" t="s">
        <v>164</v>
      </c>
      <c r="D85" s="32">
        <f>SUM(E85:O85)</f>
        <v>2666.5</v>
      </c>
      <c r="E85" s="11">
        <v>0</v>
      </c>
      <c r="F85" s="11">
        <v>455</v>
      </c>
      <c r="G85" s="11">
        <v>739.9</v>
      </c>
      <c r="H85" s="11">
        <v>0</v>
      </c>
      <c r="I85" s="11">
        <v>877.2</v>
      </c>
      <c r="J85" s="11">
        <v>0</v>
      </c>
      <c r="K85" s="11">
        <v>0</v>
      </c>
      <c r="L85" s="11">
        <v>0</v>
      </c>
      <c r="M85" s="11">
        <v>0</v>
      </c>
      <c r="N85" s="11">
        <v>594.4</v>
      </c>
      <c r="O85" s="69">
        <v>0</v>
      </c>
    </row>
    <row r="86" spans="2:15" ht="27.75">
      <c r="B86" s="68"/>
      <c r="C86" s="81" t="s">
        <v>165</v>
      </c>
      <c r="D86" s="32">
        <f>SUM(E86:O86)</f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69">
        <v>0</v>
      </c>
    </row>
    <row r="87" spans="2:18" ht="249.75">
      <c r="B87" s="68" t="s">
        <v>99</v>
      </c>
      <c r="C87" s="12" t="s">
        <v>148</v>
      </c>
      <c r="D87" s="3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69"/>
      <c r="P87" s="1">
        <v>0</v>
      </c>
      <c r="Q87" s="1">
        <v>905</v>
      </c>
      <c r="R87" s="1">
        <v>25</v>
      </c>
    </row>
    <row r="88" spans="2:15" ht="27.75">
      <c r="B88" s="68"/>
      <c r="C88" s="81" t="s">
        <v>164</v>
      </c>
      <c r="D88" s="32">
        <f>SUM(E88:O88)</f>
        <v>87308</v>
      </c>
      <c r="E88" s="11">
        <v>0</v>
      </c>
      <c r="F88" s="11">
        <v>0</v>
      </c>
      <c r="G88" s="11">
        <v>0</v>
      </c>
      <c r="H88" s="11">
        <v>15589.7</v>
      </c>
      <c r="I88" s="11">
        <v>19290.5</v>
      </c>
      <c r="J88" s="11">
        <v>0</v>
      </c>
      <c r="K88" s="11">
        <v>0</v>
      </c>
      <c r="L88" s="11">
        <v>52427.8</v>
      </c>
      <c r="M88" s="11">
        <v>0</v>
      </c>
      <c r="N88" s="11">
        <v>0</v>
      </c>
      <c r="O88" s="69">
        <v>0</v>
      </c>
    </row>
    <row r="89" spans="2:15" ht="27.75">
      <c r="B89" s="68"/>
      <c r="C89" s="81" t="s">
        <v>165</v>
      </c>
      <c r="D89" s="32">
        <f>SUM(E89:O89)</f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69">
        <v>0</v>
      </c>
    </row>
    <row r="90" spans="2:17" ht="222">
      <c r="B90" s="68" t="s">
        <v>101</v>
      </c>
      <c r="C90" s="12" t="s">
        <v>144</v>
      </c>
      <c r="D90" s="3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69"/>
      <c r="P90" s="1">
        <v>0</v>
      </c>
      <c r="Q90" s="1">
        <v>902</v>
      </c>
    </row>
    <row r="91" spans="2:15" ht="27.75">
      <c r="B91" s="68"/>
      <c r="C91" s="81" t="s">
        <v>164</v>
      </c>
      <c r="D91" s="32">
        <f>SUM(E91:O91)</f>
        <v>31579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31579</v>
      </c>
      <c r="N91" s="11">
        <v>0</v>
      </c>
      <c r="O91" s="69">
        <v>0</v>
      </c>
    </row>
    <row r="92" spans="2:15" ht="27.75">
      <c r="B92" s="68"/>
      <c r="C92" s="81" t="s">
        <v>165</v>
      </c>
      <c r="D92" s="100">
        <f>SUM(E92:O92)</f>
        <v>31579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31579</v>
      </c>
      <c r="N92" s="11">
        <v>0</v>
      </c>
      <c r="O92" s="69">
        <v>0</v>
      </c>
    </row>
    <row r="93" spans="2:18" ht="83.25">
      <c r="B93" s="68" t="s">
        <v>102</v>
      </c>
      <c r="C93" s="14" t="s">
        <v>145</v>
      </c>
      <c r="D93" s="10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69"/>
      <c r="P93" s="1">
        <v>0</v>
      </c>
      <c r="Q93" s="1">
        <v>902</v>
      </c>
      <c r="R93" s="1">
        <v>26</v>
      </c>
    </row>
    <row r="94" spans="2:15" ht="27.75">
      <c r="B94" s="68"/>
      <c r="C94" s="81" t="s">
        <v>164</v>
      </c>
      <c r="D94" s="100">
        <f>SUM(E94:O94)</f>
        <v>7787.9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1000</v>
      </c>
      <c r="K94" s="11">
        <v>0</v>
      </c>
      <c r="L94" s="11">
        <v>0</v>
      </c>
      <c r="M94" s="11">
        <v>6700</v>
      </c>
      <c r="N94" s="11">
        <v>0</v>
      </c>
      <c r="O94" s="69">
        <v>87.9</v>
      </c>
    </row>
    <row r="95" spans="2:15" ht="27.75">
      <c r="B95" s="68"/>
      <c r="C95" s="81" t="s">
        <v>165</v>
      </c>
      <c r="D95" s="100">
        <f>SUM(E95:O95)</f>
        <v>6787.9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6700</v>
      </c>
      <c r="N95" s="11">
        <v>0</v>
      </c>
      <c r="O95" s="69">
        <v>87.9</v>
      </c>
    </row>
    <row r="96" spans="2:18" ht="83.25">
      <c r="B96" s="68" t="s">
        <v>104</v>
      </c>
      <c r="C96" s="15" t="s">
        <v>159</v>
      </c>
      <c r="D96" s="3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69"/>
      <c r="P96" s="1">
        <v>0</v>
      </c>
      <c r="R96" s="1">
        <v>27</v>
      </c>
    </row>
    <row r="97" spans="2:15" ht="27.75">
      <c r="B97" s="68"/>
      <c r="C97" s="81" t="s">
        <v>164</v>
      </c>
      <c r="D97" s="32">
        <f>SUM(E97:O97)</f>
        <v>1245.6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69">
        <f>1126+119.6</f>
        <v>1245.6</v>
      </c>
    </row>
    <row r="98" spans="2:15" ht="27.75">
      <c r="B98" s="68"/>
      <c r="C98" s="81" t="s">
        <v>165</v>
      </c>
      <c r="D98" s="32">
        <f>SUM(E98:O98)</f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69">
        <v>0</v>
      </c>
    </row>
    <row r="99" spans="2:18" ht="222">
      <c r="B99" s="68" t="s">
        <v>105</v>
      </c>
      <c r="C99" s="14" t="s">
        <v>121</v>
      </c>
      <c r="D99" s="3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69"/>
      <c r="P99" s="1">
        <v>0</v>
      </c>
      <c r="Q99" s="1">
        <v>902</v>
      </c>
      <c r="R99" s="1">
        <v>28</v>
      </c>
    </row>
    <row r="100" spans="2:15" ht="27.75">
      <c r="B100" s="68"/>
      <c r="C100" s="81" t="s">
        <v>164</v>
      </c>
      <c r="D100" s="32">
        <f>SUM(E100:O100)</f>
        <v>11043.4</v>
      </c>
      <c r="E100" s="11">
        <v>428.7</v>
      </c>
      <c r="F100" s="11">
        <v>571.6</v>
      </c>
      <c r="G100" s="11">
        <v>1905.9</v>
      </c>
      <c r="H100" s="11">
        <v>1914.7</v>
      </c>
      <c r="I100" s="11">
        <v>529.7</v>
      </c>
      <c r="J100" s="11">
        <v>1984.9</v>
      </c>
      <c r="K100" s="11">
        <v>468.4</v>
      </c>
      <c r="L100" s="11">
        <v>2048</v>
      </c>
      <c r="M100" s="11">
        <v>458.6</v>
      </c>
      <c r="N100" s="11">
        <v>732.9</v>
      </c>
      <c r="O100" s="69">
        <v>0</v>
      </c>
    </row>
    <row r="101" spans="2:15" ht="27.75">
      <c r="B101" s="68"/>
      <c r="C101" s="81" t="s">
        <v>165</v>
      </c>
      <c r="D101" s="32">
        <f>SUM(E101:O101)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69">
        <v>0</v>
      </c>
    </row>
    <row r="102" spans="2:18" ht="277.5">
      <c r="B102" s="68" t="s">
        <v>106</v>
      </c>
      <c r="C102" s="12" t="s">
        <v>124</v>
      </c>
      <c r="D102" s="3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69"/>
      <c r="P102" s="1">
        <v>0</v>
      </c>
      <c r="Q102" s="1">
        <v>919</v>
      </c>
      <c r="R102" s="1">
        <v>29</v>
      </c>
    </row>
    <row r="103" spans="2:15" ht="27.75">
      <c r="B103" s="68"/>
      <c r="C103" s="81" t="s">
        <v>164</v>
      </c>
      <c r="D103" s="32">
        <f>SUM(E103:O103)</f>
        <v>109007.5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69">
        <v>109007.5</v>
      </c>
    </row>
    <row r="104" spans="2:15" ht="27.75">
      <c r="B104" s="68"/>
      <c r="C104" s="81" t="s">
        <v>165</v>
      </c>
      <c r="D104" s="32">
        <f>SUM(E104:O104)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69">
        <v>0</v>
      </c>
    </row>
    <row r="105" spans="2:18" ht="333">
      <c r="B105" s="68" t="s">
        <v>135</v>
      </c>
      <c r="C105" s="14" t="s">
        <v>123</v>
      </c>
      <c r="D105" s="3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69"/>
      <c r="P105" s="1">
        <v>0</v>
      </c>
      <c r="Q105" s="1">
        <v>919</v>
      </c>
      <c r="R105" s="1">
        <v>30</v>
      </c>
    </row>
    <row r="106" spans="2:15" ht="27.75">
      <c r="B106" s="68"/>
      <c r="C106" s="81" t="s">
        <v>164</v>
      </c>
      <c r="D106" s="32">
        <f>SUM(E106:O106)</f>
        <v>1304.5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1304.5</v>
      </c>
      <c r="N106" s="11">
        <v>0</v>
      </c>
      <c r="O106" s="69">
        <v>0</v>
      </c>
    </row>
    <row r="107" spans="2:15" ht="27.75">
      <c r="B107" s="68"/>
      <c r="C107" s="81" t="s">
        <v>165</v>
      </c>
      <c r="D107" s="32">
        <f>SUM(E107:O107)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69">
        <v>0</v>
      </c>
    </row>
    <row r="108" spans="2:17" ht="166.5">
      <c r="B108" s="68" t="s">
        <v>136</v>
      </c>
      <c r="C108" s="14" t="s">
        <v>131</v>
      </c>
      <c r="D108" s="32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69"/>
      <c r="P108" s="1">
        <v>0</v>
      </c>
      <c r="Q108" s="1">
        <v>903</v>
      </c>
    </row>
    <row r="109" spans="2:15" ht="27.75">
      <c r="B109" s="68"/>
      <c r="C109" s="81" t="s">
        <v>164</v>
      </c>
      <c r="D109" s="32">
        <f>SUM(E109:O109)</f>
        <v>53000</v>
      </c>
      <c r="E109" s="11">
        <v>0</v>
      </c>
      <c r="F109" s="11">
        <v>0</v>
      </c>
      <c r="G109" s="11">
        <v>3000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69">
        <v>50000</v>
      </c>
    </row>
    <row r="110" spans="2:15" ht="27.75">
      <c r="B110" s="68"/>
      <c r="C110" s="81" t="s">
        <v>165</v>
      </c>
      <c r="D110" s="32">
        <f>SUM(E110:O110)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69">
        <v>0</v>
      </c>
    </row>
    <row r="111" spans="2:17" ht="166.5">
      <c r="B111" s="68" t="s">
        <v>137</v>
      </c>
      <c r="C111" s="25" t="s">
        <v>129</v>
      </c>
      <c r="D111" s="32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69"/>
      <c r="P111" s="1">
        <v>0</v>
      </c>
      <c r="Q111" s="1">
        <v>903</v>
      </c>
    </row>
    <row r="112" spans="2:15" ht="27.75">
      <c r="B112" s="68"/>
      <c r="C112" s="81" t="s">
        <v>164</v>
      </c>
      <c r="D112" s="32">
        <f>SUM(E112:O112)</f>
        <v>19811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19811</v>
      </c>
      <c r="O112" s="69">
        <v>0</v>
      </c>
    </row>
    <row r="113" spans="2:15" ht="27.75">
      <c r="B113" s="68"/>
      <c r="C113" s="81" t="s">
        <v>165</v>
      </c>
      <c r="D113" s="32">
        <f>SUM(E113:O113)</f>
        <v>19811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19811</v>
      </c>
      <c r="O113" s="69">
        <v>0</v>
      </c>
    </row>
    <row r="114" spans="2:18" ht="194.25">
      <c r="B114" s="68" t="s">
        <v>138</v>
      </c>
      <c r="C114" s="25" t="s">
        <v>130</v>
      </c>
      <c r="D114" s="32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69"/>
      <c r="P114" s="1">
        <v>0</v>
      </c>
      <c r="Q114" s="1">
        <v>903</v>
      </c>
      <c r="R114" s="1">
        <v>31</v>
      </c>
    </row>
    <row r="115" spans="2:15" ht="27.75">
      <c r="B115" s="68"/>
      <c r="C115" s="81" t="s">
        <v>164</v>
      </c>
      <c r="D115" s="32">
        <f>SUM(E115:O115)</f>
        <v>75174.7</v>
      </c>
      <c r="E115" s="11">
        <v>0</v>
      </c>
      <c r="F115" s="11">
        <v>22000</v>
      </c>
      <c r="G115" s="11">
        <v>11989</v>
      </c>
      <c r="H115" s="11">
        <v>250</v>
      </c>
      <c r="I115" s="11">
        <v>0</v>
      </c>
      <c r="J115" s="11">
        <v>27400</v>
      </c>
      <c r="K115" s="11">
        <v>0</v>
      </c>
      <c r="L115" s="11">
        <v>500</v>
      </c>
      <c r="M115" s="11">
        <v>12535.7</v>
      </c>
      <c r="N115" s="11">
        <v>0</v>
      </c>
      <c r="O115" s="69">
        <v>500</v>
      </c>
    </row>
    <row r="116" spans="2:15" ht="27.75">
      <c r="B116" s="68"/>
      <c r="C116" s="81" t="s">
        <v>165</v>
      </c>
      <c r="D116" s="32">
        <f>SUM(E116:O116)</f>
        <v>14985.7</v>
      </c>
      <c r="E116" s="11">
        <v>0</v>
      </c>
      <c r="F116" s="11">
        <v>0</v>
      </c>
      <c r="G116" s="11">
        <v>0</v>
      </c>
      <c r="H116" s="11">
        <v>250</v>
      </c>
      <c r="I116" s="11">
        <v>0</v>
      </c>
      <c r="J116" s="11">
        <v>1200</v>
      </c>
      <c r="K116" s="11">
        <v>0</v>
      </c>
      <c r="L116" s="11">
        <v>500</v>
      </c>
      <c r="M116" s="11">
        <v>12535.7</v>
      </c>
      <c r="N116" s="11">
        <v>0</v>
      </c>
      <c r="O116" s="69">
        <v>500</v>
      </c>
    </row>
    <row r="117" spans="2:18" ht="166.5">
      <c r="B117" s="68" t="s">
        <v>139</v>
      </c>
      <c r="C117" s="25" t="s">
        <v>120</v>
      </c>
      <c r="D117" s="32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69"/>
      <c r="P117" s="1">
        <v>0</v>
      </c>
      <c r="Q117" s="1">
        <v>903</v>
      </c>
      <c r="R117" s="1">
        <v>32</v>
      </c>
    </row>
    <row r="118" spans="2:15" ht="27.75">
      <c r="B118" s="68"/>
      <c r="C118" s="81" t="s">
        <v>164</v>
      </c>
      <c r="D118" s="32">
        <f>SUM(E118:O118)</f>
        <v>19812.4</v>
      </c>
      <c r="E118" s="11">
        <v>450</v>
      </c>
      <c r="F118" s="11">
        <v>2400</v>
      </c>
      <c r="G118" s="11">
        <v>2470.1</v>
      </c>
      <c r="H118" s="11">
        <v>1700</v>
      </c>
      <c r="I118" s="11">
        <v>2000</v>
      </c>
      <c r="J118" s="11">
        <v>2000</v>
      </c>
      <c r="K118" s="11">
        <v>2050</v>
      </c>
      <c r="L118" s="11">
        <v>1862.5</v>
      </c>
      <c r="M118" s="11">
        <v>2300</v>
      </c>
      <c r="N118" s="11">
        <v>2579.8</v>
      </c>
      <c r="O118" s="69">
        <v>0</v>
      </c>
    </row>
    <row r="119" spans="2:15" ht="27.75">
      <c r="B119" s="68"/>
      <c r="C119" s="81" t="s">
        <v>165</v>
      </c>
      <c r="D119" s="32">
        <f>SUM(E119:O119)</f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69">
        <v>0</v>
      </c>
    </row>
    <row r="120" spans="2:17" ht="194.25">
      <c r="B120" s="68" t="s">
        <v>140</v>
      </c>
      <c r="C120" s="12" t="s">
        <v>100</v>
      </c>
      <c r="D120" s="3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69"/>
      <c r="P120" s="1">
        <v>0</v>
      </c>
      <c r="Q120" s="1">
        <v>903</v>
      </c>
    </row>
    <row r="121" spans="2:15" ht="27.75">
      <c r="B121" s="68"/>
      <c r="C121" s="81" t="s">
        <v>164</v>
      </c>
      <c r="D121" s="32">
        <f>SUM(E121:O121)</f>
        <v>8000</v>
      </c>
      <c r="E121" s="11">
        <v>0</v>
      </c>
      <c r="F121" s="11">
        <v>2000</v>
      </c>
      <c r="G121" s="11">
        <v>0</v>
      </c>
      <c r="H121" s="11">
        <v>0</v>
      </c>
      <c r="I121" s="11">
        <v>0</v>
      </c>
      <c r="J121" s="11">
        <v>6000</v>
      </c>
      <c r="K121" s="11">
        <v>0</v>
      </c>
      <c r="L121" s="11">
        <v>0</v>
      </c>
      <c r="M121" s="11">
        <v>0</v>
      </c>
      <c r="N121" s="11">
        <v>0</v>
      </c>
      <c r="O121" s="69">
        <v>0</v>
      </c>
    </row>
    <row r="122" spans="2:15" ht="27.75">
      <c r="B122" s="68"/>
      <c r="C122" s="81" t="s">
        <v>165</v>
      </c>
      <c r="D122" s="32">
        <f>SUM(E122:O122)</f>
        <v>8000</v>
      </c>
      <c r="E122" s="11">
        <v>0</v>
      </c>
      <c r="F122" s="11">
        <v>2000</v>
      </c>
      <c r="G122" s="11">
        <v>0</v>
      </c>
      <c r="H122" s="11">
        <v>0</v>
      </c>
      <c r="I122" s="11">
        <v>0</v>
      </c>
      <c r="J122" s="11">
        <v>6000</v>
      </c>
      <c r="K122" s="11">
        <v>0</v>
      </c>
      <c r="L122" s="11">
        <v>0</v>
      </c>
      <c r="M122" s="11">
        <v>0</v>
      </c>
      <c r="N122" s="11">
        <v>0</v>
      </c>
      <c r="O122" s="69">
        <v>0</v>
      </c>
    </row>
    <row r="123" spans="2:18" ht="138.75">
      <c r="B123" s="68" t="s">
        <v>141</v>
      </c>
      <c r="C123" s="12" t="s">
        <v>125</v>
      </c>
      <c r="D123" s="3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69"/>
      <c r="P123" s="1">
        <v>0</v>
      </c>
      <c r="Q123" s="1">
        <v>903</v>
      </c>
      <c r="R123" s="1">
        <v>33</v>
      </c>
    </row>
    <row r="124" spans="2:15" ht="27.75">
      <c r="B124" s="68"/>
      <c r="C124" s="81" t="s">
        <v>164</v>
      </c>
      <c r="D124" s="32">
        <f>SUM(E124:O124)</f>
        <v>988.6</v>
      </c>
      <c r="E124" s="11">
        <v>180</v>
      </c>
      <c r="F124" s="11">
        <v>90</v>
      </c>
      <c r="G124" s="11">
        <v>90</v>
      </c>
      <c r="H124" s="11">
        <v>90</v>
      </c>
      <c r="I124" s="11">
        <v>0</v>
      </c>
      <c r="J124" s="11">
        <v>180</v>
      </c>
      <c r="K124" s="11">
        <v>140</v>
      </c>
      <c r="L124" s="11">
        <v>0</v>
      </c>
      <c r="M124" s="11">
        <v>90</v>
      </c>
      <c r="N124" s="11">
        <v>0</v>
      </c>
      <c r="O124" s="69">
        <v>128.6</v>
      </c>
    </row>
    <row r="125" spans="2:15" ht="27.75">
      <c r="B125" s="68"/>
      <c r="C125" s="81" t="s">
        <v>165</v>
      </c>
      <c r="D125" s="32">
        <f>SUM(E125:O125)</f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69">
        <v>0</v>
      </c>
    </row>
    <row r="126" spans="2:17" ht="138.75">
      <c r="B126" s="68" t="s">
        <v>142</v>
      </c>
      <c r="C126" s="12" t="s">
        <v>126</v>
      </c>
      <c r="D126" s="3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69"/>
      <c r="P126" s="1">
        <v>0</v>
      </c>
      <c r="Q126" s="1">
        <v>907</v>
      </c>
    </row>
    <row r="127" spans="2:15" ht="27.75">
      <c r="B127" s="68"/>
      <c r="C127" s="81" t="s">
        <v>164</v>
      </c>
      <c r="D127" s="32">
        <f>SUM(E127:O127)</f>
        <v>2315.8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69">
        <v>2315.8</v>
      </c>
    </row>
    <row r="128" spans="2:15" ht="27.75">
      <c r="B128" s="68"/>
      <c r="C128" s="81" t="s">
        <v>165</v>
      </c>
      <c r="D128" s="32">
        <f>SUM(E128:O128)</f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69">
        <v>0</v>
      </c>
    </row>
    <row r="129" spans="2:18" ht="194.25">
      <c r="B129" s="68" t="s">
        <v>143</v>
      </c>
      <c r="C129" s="12" t="s">
        <v>132</v>
      </c>
      <c r="D129" s="3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69"/>
      <c r="P129" s="1">
        <v>0</v>
      </c>
      <c r="Q129" s="1">
        <v>903</v>
      </c>
      <c r="R129" s="1">
        <v>34</v>
      </c>
    </row>
    <row r="130" spans="2:15" ht="27.75">
      <c r="B130" s="68"/>
      <c r="C130" s="81" t="s">
        <v>164</v>
      </c>
      <c r="D130" s="32">
        <f>SUM(E130:O130)</f>
        <v>12425.6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9600</v>
      </c>
      <c r="K130" s="11">
        <v>0</v>
      </c>
      <c r="L130" s="11">
        <v>0</v>
      </c>
      <c r="M130" s="11">
        <v>2825.6</v>
      </c>
      <c r="N130" s="11">
        <v>0</v>
      </c>
      <c r="O130" s="69">
        <v>0</v>
      </c>
    </row>
    <row r="131" spans="2:15" ht="27.75">
      <c r="B131" s="68"/>
      <c r="C131" s="81" t="s">
        <v>165</v>
      </c>
      <c r="D131" s="32">
        <f>SUM(E131:O131)</f>
        <v>12425.6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9600</v>
      </c>
      <c r="K131" s="11">
        <v>0</v>
      </c>
      <c r="L131" s="11">
        <v>0</v>
      </c>
      <c r="M131" s="11">
        <v>2825.6</v>
      </c>
      <c r="N131" s="11">
        <v>0</v>
      </c>
      <c r="O131" s="69">
        <v>0</v>
      </c>
    </row>
    <row r="132" spans="2:18" ht="138.75">
      <c r="B132" s="68" t="s">
        <v>152</v>
      </c>
      <c r="C132" s="12" t="s">
        <v>133</v>
      </c>
      <c r="D132" s="3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69"/>
      <c r="P132" s="1">
        <v>0</v>
      </c>
      <c r="Q132" s="1">
        <v>907</v>
      </c>
      <c r="R132" s="1">
        <v>35</v>
      </c>
    </row>
    <row r="133" spans="2:15" ht="27.75">
      <c r="B133" s="68"/>
      <c r="C133" s="81" t="s">
        <v>164</v>
      </c>
      <c r="D133" s="32">
        <f>SUM(E133:O133)</f>
        <v>1309.3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69">
        <v>1309.3</v>
      </c>
    </row>
    <row r="134" spans="2:15" ht="27.75">
      <c r="B134" s="68"/>
      <c r="C134" s="81" t="s">
        <v>165</v>
      </c>
      <c r="D134" s="32">
        <f>SUM(E134:O134)</f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69">
        <v>0</v>
      </c>
    </row>
    <row r="135" spans="2:18" ht="166.5">
      <c r="B135" s="68" t="s">
        <v>156</v>
      </c>
      <c r="C135" s="12" t="s">
        <v>151</v>
      </c>
      <c r="D135" s="3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69"/>
      <c r="P135" s="1">
        <v>0</v>
      </c>
      <c r="Q135" s="1">
        <v>907</v>
      </c>
      <c r="R135" s="1">
        <v>36</v>
      </c>
    </row>
    <row r="136" spans="2:15" ht="27.75">
      <c r="B136" s="68"/>
      <c r="C136" s="81" t="s">
        <v>164</v>
      </c>
      <c r="D136" s="32">
        <f>SUM(E136:O136)</f>
        <v>8000</v>
      </c>
      <c r="E136" s="11">
        <v>2000</v>
      </c>
      <c r="F136" s="11">
        <v>2000</v>
      </c>
      <c r="G136" s="11">
        <v>2000</v>
      </c>
      <c r="H136" s="11">
        <v>0</v>
      </c>
      <c r="I136" s="11">
        <v>0</v>
      </c>
      <c r="J136" s="11">
        <v>2000</v>
      </c>
      <c r="K136" s="11">
        <v>0</v>
      </c>
      <c r="L136" s="11">
        <v>0</v>
      </c>
      <c r="M136" s="11">
        <v>0</v>
      </c>
      <c r="N136" s="11">
        <v>0</v>
      </c>
      <c r="O136" s="69">
        <v>0</v>
      </c>
    </row>
    <row r="137" spans="2:15" ht="27.75">
      <c r="B137" s="68"/>
      <c r="C137" s="81" t="s">
        <v>165</v>
      </c>
      <c r="D137" s="32">
        <f>SUM(E137:O137)</f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69">
        <v>0</v>
      </c>
    </row>
    <row r="138" spans="2:18" ht="166.5">
      <c r="B138" s="68" t="s">
        <v>157</v>
      </c>
      <c r="C138" s="22" t="s">
        <v>153</v>
      </c>
      <c r="D138" s="3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69"/>
      <c r="P138" s="1">
        <v>0</v>
      </c>
      <c r="R138" s="1">
        <v>37</v>
      </c>
    </row>
    <row r="139" spans="2:15" ht="27.75">
      <c r="B139" s="68"/>
      <c r="C139" s="81" t="s">
        <v>164</v>
      </c>
      <c r="D139" s="32">
        <f>SUM(E139:O139)</f>
        <v>2268.2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706.7</v>
      </c>
      <c r="L139" s="11">
        <v>0</v>
      </c>
      <c r="M139" s="11">
        <v>1561.5</v>
      </c>
      <c r="N139" s="11">
        <v>0</v>
      </c>
      <c r="O139" s="69">
        <v>0</v>
      </c>
    </row>
    <row r="140" spans="2:15" ht="27.75">
      <c r="B140" s="68"/>
      <c r="C140" s="81" t="s">
        <v>165</v>
      </c>
      <c r="D140" s="32">
        <f>SUM(E140:O140)</f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69">
        <v>0</v>
      </c>
    </row>
    <row r="141" spans="2:16" ht="166.5">
      <c r="B141" s="68" t="s">
        <v>158</v>
      </c>
      <c r="C141" s="22" t="s">
        <v>154</v>
      </c>
      <c r="D141" s="3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69"/>
      <c r="P141" s="1">
        <v>0</v>
      </c>
    </row>
    <row r="142" spans="2:15" ht="27.75">
      <c r="B142" s="68"/>
      <c r="C142" s="81" t="s">
        <v>164</v>
      </c>
      <c r="D142" s="32">
        <f>SUM(E142:O142)</f>
        <v>1449.1</v>
      </c>
      <c r="E142" s="11">
        <v>300</v>
      </c>
      <c r="F142" s="11">
        <v>1091.1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58</v>
      </c>
      <c r="M142" s="11">
        <v>0</v>
      </c>
      <c r="N142" s="11">
        <v>0</v>
      </c>
      <c r="O142" s="69">
        <v>0</v>
      </c>
    </row>
    <row r="143" spans="2:15" ht="27.75">
      <c r="B143" s="68"/>
      <c r="C143" s="81" t="s">
        <v>165</v>
      </c>
      <c r="D143" s="32">
        <f>SUM(E143:O143)</f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69">
        <v>0</v>
      </c>
    </row>
    <row r="144" spans="2:16" ht="194.25">
      <c r="B144" s="68" t="s">
        <v>160</v>
      </c>
      <c r="C144" s="22" t="s">
        <v>155</v>
      </c>
      <c r="D144" s="3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69"/>
      <c r="P144" s="1">
        <v>0</v>
      </c>
    </row>
    <row r="145" spans="2:15" ht="27.75">
      <c r="B145" s="68"/>
      <c r="C145" s="81" t="s">
        <v>164</v>
      </c>
      <c r="D145" s="32">
        <f>SUM(E145:O145)</f>
        <v>490</v>
      </c>
      <c r="E145" s="11">
        <v>490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69">
        <v>0</v>
      </c>
    </row>
    <row r="146" spans="2:15" ht="27.75">
      <c r="B146" s="68"/>
      <c r="C146" s="81" t="s">
        <v>165</v>
      </c>
      <c r="D146" s="32">
        <f>SUM(E146:O146)</f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69">
        <v>0</v>
      </c>
    </row>
    <row r="147" spans="2:18" ht="194.25">
      <c r="B147" s="68" t="s">
        <v>166</v>
      </c>
      <c r="C147" s="47" t="s">
        <v>149</v>
      </c>
      <c r="D147" s="3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69"/>
      <c r="P147" s="1">
        <v>0</v>
      </c>
      <c r="Q147" s="1">
        <v>913</v>
      </c>
      <c r="R147" s="1">
        <v>38</v>
      </c>
    </row>
    <row r="148" spans="2:15" ht="27.75">
      <c r="B148" s="68"/>
      <c r="C148" s="81" t="s">
        <v>164</v>
      </c>
      <c r="D148" s="32">
        <f>SUM(E148:O148)</f>
        <v>13192.6</v>
      </c>
      <c r="E148" s="11">
        <v>345.6</v>
      </c>
      <c r="F148" s="11">
        <v>1069.4</v>
      </c>
      <c r="G148" s="11">
        <v>823</v>
      </c>
      <c r="H148" s="11">
        <v>464.5</v>
      </c>
      <c r="I148" s="11">
        <v>410.8</v>
      </c>
      <c r="J148" s="11">
        <v>2220.7</v>
      </c>
      <c r="K148" s="11">
        <v>1655.5</v>
      </c>
      <c r="L148" s="11">
        <v>1552.8</v>
      </c>
      <c r="M148" s="11">
        <v>574</v>
      </c>
      <c r="N148" s="11">
        <v>412.1</v>
      </c>
      <c r="O148" s="69">
        <v>3664.2</v>
      </c>
    </row>
    <row r="149" spans="2:15" ht="27.75">
      <c r="B149" s="68"/>
      <c r="C149" s="81" t="s">
        <v>165</v>
      </c>
      <c r="D149" s="32">
        <f>SUM(E149:O149)</f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69">
        <v>0</v>
      </c>
    </row>
    <row r="150" spans="2:15" ht="56.25" thickBot="1">
      <c r="B150" s="73"/>
      <c r="C150" s="57" t="s">
        <v>167</v>
      </c>
      <c r="D150" s="3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74"/>
    </row>
    <row r="151" spans="2:16" s="8" customFormat="1" ht="81.75" thickBot="1">
      <c r="B151" s="38" t="s">
        <v>10</v>
      </c>
      <c r="C151" s="18" t="s">
        <v>11</v>
      </c>
      <c r="D151" s="30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40"/>
      <c r="P151" s="53">
        <v>0</v>
      </c>
    </row>
    <row r="152" spans="2:16" s="8" customFormat="1" ht="27.75" thickBot="1">
      <c r="B152" s="38"/>
      <c r="C152" s="18" t="s">
        <v>164</v>
      </c>
      <c r="D152" s="30">
        <f>SUM(E152:O152)</f>
        <v>1361857.1</v>
      </c>
      <c r="E152" s="30">
        <f>E155</f>
        <v>335909.5</v>
      </c>
      <c r="F152" s="30">
        <f aca="true" t="shared" si="2" ref="F152:O152">F155</f>
        <v>211657.1</v>
      </c>
      <c r="G152" s="30">
        <f t="shared" si="2"/>
        <v>127637.3</v>
      </c>
      <c r="H152" s="30">
        <f t="shared" si="2"/>
        <v>124745.8</v>
      </c>
      <c r="I152" s="30">
        <f t="shared" si="2"/>
        <v>106179.5</v>
      </c>
      <c r="J152" s="30">
        <f t="shared" si="2"/>
        <v>151050.8</v>
      </c>
      <c r="K152" s="30">
        <f t="shared" si="2"/>
        <v>82296.6</v>
      </c>
      <c r="L152" s="30">
        <f t="shared" si="2"/>
        <v>90674.7</v>
      </c>
      <c r="M152" s="30">
        <f t="shared" si="2"/>
        <v>68258.6</v>
      </c>
      <c r="N152" s="30">
        <f t="shared" si="2"/>
        <v>63447.2</v>
      </c>
      <c r="O152" s="64">
        <f t="shared" si="2"/>
        <v>0</v>
      </c>
      <c r="P152" s="89"/>
    </row>
    <row r="153" spans="2:16" s="8" customFormat="1" ht="27.75" thickBot="1">
      <c r="B153" s="49"/>
      <c r="C153" s="50" t="s">
        <v>165</v>
      </c>
      <c r="D153" s="34">
        <f>SUM(E153:O153)</f>
        <v>401461.9</v>
      </c>
      <c r="E153" s="52">
        <f>E156</f>
        <v>101575.9</v>
      </c>
      <c r="F153" s="52">
        <f aca="true" t="shared" si="3" ref="F153:O153">F156</f>
        <v>61441.9</v>
      </c>
      <c r="G153" s="52">
        <f t="shared" si="3"/>
        <v>34036.6</v>
      </c>
      <c r="H153" s="52">
        <f t="shared" si="3"/>
        <v>36265.5</v>
      </c>
      <c r="I153" s="52">
        <f t="shared" si="3"/>
        <v>28314.5</v>
      </c>
      <c r="J153" s="52">
        <f t="shared" si="3"/>
        <v>40280.2</v>
      </c>
      <c r="K153" s="52">
        <f t="shared" si="3"/>
        <v>27345.8</v>
      </c>
      <c r="L153" s="52">
        <f t="shared" si="3"/>
        <v>24179.9</v>
      </c>
      <c r="M153" s="52">
        <f t="shared" si="3"/>
        <v>22002.3</v>
      </c>
      <c r="N153" s="52">
        <f t="shared" si="3"/>
        <v>26019.3</v>
      </c>
      <c r="O153" s="112">
        <f t="shared" si="3"/>
        <v>0</v>
      </c>
      <c r="P153" s="111">
        <f>P156</f>
        <v>0</v>
      </c>
    </row>
    <row r="154" spans="2:17" ht="194.25">
      <c r="B154" s="90" t="s">
        <v>12</v>
      </c>
      <c r="C154" s="91" t="s">
        <v>77</v>
      </c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4"/>
      <c r="P154" s="1">
        <v>0</v>
      </c>
      <c r="Q154" s="1">
        <v>906</v>
      </c>
    </row>
    <row r="155" spans="2:15" ht="27.75">
      <c r="B155" s="66"/>
      <c r="C155" s="80" t="s">
        <v>164</v>
      </c>
      <c r="D155" s="32">
        <f>SUM(E155:O155)</f>
        <v>1361857.1</v>
      </c>
      <c r="E155" s="19">
        <v>335909.5</v>
      </c>
      <c r="F155" s="19">
        <v>211657.1</v>
      </c>
      <c r="G155" s="19">
        <v>127637.3</v>
      </c>
      <c r="H155" s="19">
        <v>124745.8</v>
      </c>
      <c r="I155" s="19">
        <v>106179.5</v>
      </c>
      <c r="J155" s="19">
        <v>151050.8</v>
      </c>
      <c r="K155" s="19">
        <v>82296.6</v>
      </c>
      <c r="L155" s="19">
        <v>90674.7</v>
      </c>
      <c r="M155" s="19">
        <v>68258.6</v>
      </c>
      <c r="N155" s="19">
        <v>63447.2</v>
      </c>
      <c r="O155" s="74">
        <v>0</v>
      </c>
    </row>
    <row r="156" spans="2:15" ht="28.5" thickBot="1">
      <c r="B156" s="71"/>
      <c r="C156" s="80" t="s">
        <v>165</v>
      </c>
      <c r="D156" s="100">
        <f>SUM(E156:O156)</f>
        <v>401461.9</v>
      </c>
      <c r="E156" s="17">
        <v>101575.9</v>
      </c>
      <c r="F156" s="17">
        <v>61441.9</v>
      </c>
      <c r="G156" s="17">
        <v>34036.6</v>
      </c>
      <c r="H156" s="17">
        <v>36265.5</v>
      </c>
      <c r="I156" s="17">
        <v>28314.5</v>
      </c>
      <c r="J156" s="17">
        <v>40280.2</v>
      </c>
      <c r="K156" s="17">
        <v>27345.8</v>
      </c>
      <c r="L156" s="17">
        <v>24179.9</v>
      </c>
      <c r="M156" s="17">
        <v>22002.3</v>
      </c>
      <c r="N156" s="17">
        <v>26019.3</v>
      </c>
      <c r="O156" s="72">
        <v>0</v>
      </c>
    </row>
    <row r="157" spans="2:16" s="8" customFormat="1" ht="27.75" thickBot="1">
      <c r="B157" s="38" t="s">
        <v>13</v>
      </c>
      <c r="C157" s="18" t="s">
        <v>44</v>
      </c>
      <c r="D157" s="30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8"/>
      <c r="P157" s="95"/>
    </row>
    <row r="158" spans="2:16" s="8" customFormat="1" ht="27.75" thickBot="1">
      <c r="B158" s="38"/>
      <c r="C158" s="18" t="s">
        <v>164</v>
      </c>
      <c r="D158" s="30">
        <f>SUM(E158:P158)</f>
        <v>2570532.2</v>
      </c>
      <c r="E158" s="77">
        <f>E161+E209</f>
        <v>338400.2</v>
      </c>
      <c r="F158" s="77">
        <f aca="true" t="shared" si="4" ref="F158:P159">F161+F209</f>
        <v>190707.3</v>
      </c>
      <c r="G158" s="77">
        <f t="shared" si="4"/>
        <v>187284.7</v>
      </c>
      <c r="H158" s="77">
        <f t="shared" si="4"/>
        <v>161513.5</v>
      </c>
      <c r="I158" s="77">
        <f t="shared" si="4"/>
        <v>165537.5</v>
      </c>
      <c r="J158" s="77">
        <f t="shared" si="4"/>
        <v>208013.3</v>
      </c>
      <c r="K158" s="77">
        <f t="shared" si="4"/>
        <v>149242.3</v>
      </c>
      <c r="L158" s="77">
        <f t="shared" si="4"/>
        <v>263554.4</v>
      </c>
      <c r="M158" s="77">
        <f t="shared" si="4"/>
        <v>95056.5</v>
      </c>
      <c r="N158" s="77">
        <f t="shared" si="4"/>
        <v>98812.9</v>
      </c>
      <c r="O158" s="78">
        <f t="shared" si="4"/>
        <v>587728.9</v>
      </c>
      <c r="P158" s="97">
        <f t="shared" si="4"/>
        <v>124680.7</v>
      </c>
    </row>
    <row r="159" spans="2:16" s="8" customFormat="1" ht="27.75" thickBot="1">
      <c r="B159" s="54"/>
      <c r="C159" s="80" t="s">
        <v>165</v>
      </c>
      <c r="D159" s="30">
        <f>SUM(E159:P159)</f>
        <v>718860.4</v>
      </c>
      <c r="E159" s="77">
        <f>E162+E210</f>
        <v>88966.9</v>
      </c>
      <c r="F159" s="77">
        <f t="shared" si="4"/>
        <v>50897.2</v>
      </c>
      <c r="G159" s="77">
        <f t="shared" si="4"/>
        <v>50307.6</v>
      </c>
      <c r="H159" s="77">
        <f t="shared" si="4"/>
        <v>42156.7</v>
      </c>
      <c r="I159" s="77">
        <f t="shared" si="4"/>
        <v>45218</v>
      </c>
      <c r="J159" s="77">
        <f t="shared" si="4"/>
        <v>54438.6</v>
      </c>
      <c r="K159" s="77">
        <f t="shared" si="4"/>
        <v>41311.3</v>
      </c>
      <c r="L159" s="77">
        <f t="shared" si="4"/>
        <v>78632.2</v>
      </c>
      <c r="M159" s="77">
        <f t="shared" si="4"/>
        <v>25789.3</v>
      </c>
      <c r="N159" s="77">
        <f t="shared" si="4"/>
        <v>26227.6</v>
      </c>
      <c r="O159" s="78">
        <f t="shared" si="4"/>
        <v>214915</v>
      </c>
      <c r="P159" s="97">
        <f t="shared" si="4"/>
        <v>0</v>
      </c>
    </row>
    <row r="160" spans="2:16" s="8" customFormat="1" ht="54.75" thickBot="1">
      <c r="B160" s="38" t="s">
        <v>14</v>
      </c>
      <c r="C160" s="18" t="s">
        <v>15</v>
      </c>
      <c r="D160" s="30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8"/>
      <c r="P160" s="56"/>
    </row>
    <row r="161" spans="2:16" s="8" customFormat="1" ht="27.75" thickBot="1">
      <c r="B161" s="43"/>
      <c r="C161" s="26" t="s">
        <v>164</v>
      </c>
      <c r="D161" s="37">
        <f>SUM(E161:P161)</f>
        <v>2543672.1</v>
      </c>
      <c r="E161" s="29">
        <f>E164+E167+E170+E173+E176+E179+E182+E185+E188+E191+E194+E197+E200+E203+E206</f>
        <v>337791</v>
      </c>
      <c r="F161" s="29">
        <f aca="true" t="shared" si="5" ref="F161:P162">F164+F167+F170+F173+F176+F179+F182+F185+F188+F191+F194+F197+F200+F203+F206</f>
        <v>188879.7</v>
      </c>
      <c r="G161" s="29">
        <f t="shared" si="5"/>
        <v>184847.9</v>
      </c>
      <c r="H161" s="29">
        <f t="shared" si="5"/>
        <v>159685.9</v>
      </c>
      <c r="I161" s="29">
        <f t="shared" si="5"/>
        <v>164928.3</v>
      </c>
      <c r="J161" s="29">
        <f t="shared" si="5"/>
        <v>207404.1</v>
      </c>
      <c r="K161" s="29">
        <f t="shared" si="5"/>
        <v>148633.1</v>
      </c>
      <c r="L161" s="29">
        <f t="shared" si="5"/>
        <v>258071.5</v>
      </c>
      <c r="M161" s="29">
        <f t="shared" si="5"/>
        <v>94447.3</v>
      </c>
      <c r="N161" s="29">
        <f t="shared" si="5"/>
        <v>96985.3</v>
      </c>
      <c r="O161" s="44">
        <f t="shared" si="5"/>
        <v>577981.4</v>
      </c>
      <c r="P161" s="41">
        <f t="shared" si="5"/>
        <v>124016.6</v>
      </c>
    </row>
    <row r="162" spans="2:16" s="8" customFormat="1" ht="27.75" thickBot="1">
      <c r="B162" s="38"/>
      <c r="C162" s="18" t="s">
        <v>165</v>
      </c>
      <c r="D162" s="30">
        <f>SUM(E162:P162)</f>
        <v>718860.4</v>
      </c>
      <c r="E162" s="77">
        <f>E165+E168+E171+E174+E177+E180+E183+E186+E189+E192+E195+E198+E201+E204+E207</f>
        <v>88966.9</v>
      </c>
      <c r="F162" s="77">
        <f t="shared" si="5"/>
        <v>50897.2</v>
      </c>
      <c r="G162" s="77">
        <f t="shared" si="5"/>
        <v>50307.6</v>
      </c>
      <c r="H162" s="77">
        <f t="shared" si="5"/>
        <v>42156.7</v>
      </c>
      <c r="I162" s="77">
        <f t="shared" si="5"/>
        <v>45218</v>
      </c>
      <c r="J162" s="77">
        <f t="shared" si="5"/>
        <v>54438.6</v>
      </c>
      <c r="K162" s="77">
        <f t="shared" si="5"/>
        <v>41311.3</v>
      </c>
      <c r="L162" s="77">
        <f t="shared" si="5"/>
        <v>78632.2</v>
      </c>
      <c r="M162" s="77">
        <f t="shared" si="5"/>
        <v>25789.3</v>
      </c>
      <c r="N162" s="77">
        <f t="shared" si="5"/>
        <v>26227.6</v>
      </c>
      <c r="O162" s="78">
        <f t="shared" si="5"/>
        <v>214915</v>
      </c>
      <c r="P162" s="95">
        <f t="shared" si="5"/>
        <v>0</v>
      </c>
    </row>
    <row r="163" spans="2:17" s="8" customFormat="1" ht="222">
      <c r="B163" s="66" t="s">
        <v>16</v>
      </c>
      <c r="C163" s="42" t="s">
        <v>78</v>
      </c>
      <c r="D163" s="3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67"/>
      <c r="P163" s="8">
        <v>0</v>
      </c>
      <c r="Q163" s="8">
        <v>906</v>
      </c>
    </row>
    <row r="164" spans="2:15" s="8" customFormat="1" ht="27.75">
      <c r="B164" s="66"/>
      <c r="C164" s="80" t="s">
        <v>164</v>
      </c>
      <c r="D164" s="37">
        <f>SUM(E164:P164)</f>
        <v>62321.2</v>
      </c>
      <c r="E164" s="10">
        <v>7698.7</v>
      </c>
      <c r="F164" s="10">
        <v>4654.7</v>
      </c>
      <c r="G164" s="10">
        <v>6012.4</v>
      </c>
      <c r="H164" s="10">
        <v>5867.5</v>
      </c>
      <c r="I164" s="10">
        <v>5614.2</v>
      </c>
      <c r="J164" s="10">
        <v>6764.1</v>
      </c>
      <c r="K164" s="10">
        <v>5035.2</v>
      </c>
      <c r="L164" s="10">
        <v>13066.5</v>
      </c>
      <c r="M164" s="10">
        <v>3472.1</v>
      </c>
      <c r="N164" s="10">
        <v>4135.8</v>
      </c>
      <c r="O164" s="67">
        <v>0</v>
      </c>
    </row>
    <row r="165" spans="2:15" s="8" customFormat="1" ht="27.75">
      <c r="B165" s="66"/>
      <c r="C165" s="80" t="s">
        <v>165</v>
      </c>
      <c r="D165" s="37">
        <f>SUM(E165:P165)</f>
        <v>20773.7</v>
      </c>
      <c r="E165" s="10">
        <v>2566.2</v>
      </c>
      <c r="F165" s="10">
        <v>1551.6</v>
      </c>
      <c r="G165" s="10">
        <v>2004.1</v>
      </c>
      <c r="H165" s="10">
        <v>1955.8</v>
      </c>
      <c r="I165" s="10">
        <v>1871.4</v>
      </c>
      <c r="J165" s="10">
        <v>2254.7</v>
      </c>
      <c r="K165" s="10">
        <v>1678.4</v>
      </c>
      <c r="L165" s="10">
        <v>4355.5</v>
      </c>
      <c r="M165" s="10">
        <v>1157.4</v>
      </c>
      <c r="N165" s="10">
        <v>1378.6</v>
      </c>
      <c r="O165" s="67"/>
    </row>
    <row r="166" spans="2:17" s="8" customFormat="1" ht="249.75">
      <c r="B166" s="68" t="s">
        <v>17</v>
      </c>
      <c r="C166" s="12" t="s">
        <v>69</v>
      </c>
      <c r="D166" s="37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69"/>
      <c r="Q166" s="8">
        <v>907</v>
      </c>
    </row>
    <row r="167" spans="2:16" s="8" customFormat="1" ht="27.75">
      <c r="B167" s="68"/>
      <c r="C167" s="80" t="s">
        <v>164</v>
      </c>
      <c r="D167" s="37">
        <f>SUM(E167:P167)</f>
        <v>90643.8</v>
      </c>
      <c r="E167" s="11">
        <v>0</v>
      </c>
      <c r="F167" s="11">
        <v>0</v>
      </c>
      <c r="G167" s="11">
        <v>715.2</v>
      </c>
      <c r="H167" s="11">
        <v>604</v>
      </c>
      <c r="I167" s="11">
        <v>1684</v>
      </c>
      <c r="J167" s="11">
        <v>1969.2</v>
      </c>
      <c r="K167" s="11">
        <v>236</v>
      </c>
      <c r="L167" s="11">
        <v>21220.9</v>
      </c>
      <c r="M167" s="11">
        <v>0</v>
      </c>
      <c r="N167" s="11">
        <v>150</v>
      </c>
      <c r="O167" s="69">
        <v>59532.3</v>
      </c>
      <c r="P167" s="8">
        <v>4532.2</v>
      </c>
    </row>
    <row r="168" spans="2:15" s="8" customFormat="1" ht="27.75">
      <c r="B168" s="68"/>
      <c r="C168" s="80" t="s">
        <v>165</v>
      </c>
      <c r="D168" s="37">
        <f>SUM(E168:P168)</f>
        <v>31378.4</v>
      </c>
      <c r="E168" s="11">
        <v>0</v>
      </c>
      <c r="F168" s="11">
        <v>0</v>
      </c>
      <c r="G168" s="11">
        <v>120.5</v>
      </c>
      <c r="H168" s="11">
        <v>0</v>
      </c>
      <c r="I168" s="11">
        <v>289.7</v>
      </c>
      <c r="J168" s="11">
        <v>0</v>
      </c>
      <c r="K168" s="11">
        <v>0</v>
      </c>
      <c r="L168" s="11">
        <v>14809.5</v>
      </c>
      <c r="M168" s="11">
        <v>0</v>
      </c>
      <c r="N168" s="11">
        <v>0</v>
      </c>
      <c r="O168" s="69">
        <v>16158.7</v>
      </c>
    </row>
    <row r="169" spans="2:17" ht="222">
      <c r="B169" s="68" t="s">
        <v>18</v>
      </c>
      <c r="C169" s="20" t="s">
        <v>109</v>
      </c>
      <c r="D169" s="37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69"/>
      <c r="Q169" s="1">
        <v>907</v>
      </c>
    </row>
    <row r="170" spans="2:16" ht="27.75">
      <c r="B170" s="68"/>
      <c r="C170" s="80" t="s">
        <v>164</v>
      </c>
      <c r="D170" s="37">
        <f>SUM(E170:P170)</f>
        <v>15724.9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14938.7</v>
      </c>
      <c r="L170" s="11">
        <v>0</v>
      </c>
      <c r="M170" s="11">
        <v>0</v>
      </c>
      <c r="N170" s="11">
        <v>0</v>
      </c>
      <c r="O170" s="69">
        <v>0</v>
      </c>
      <c r="P170" s="1">
        <v>786.2</v>
      </c>
    </row>
    <row r="171" spans="2:15" ht="27.75">
      <c r="B171" s="68"/>
      <c r="C171" s="80" t="s">
        <v>165</v>
      </c>
      <c r="D171" s="37">
        <f>SUM(E171:P171)</f>
        <v>4450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4450</v>
      </c>
      <c r="L171" s="11">
        <v>0</v>
      </c>
      <c r="M171" s="11">
        <v>0</v>
      </c>
      <c r="N171" s="11">
        <v>0</v>
      </c>
      <c r="O171" s="69">
        <v>0</v>
      </c>
    </row>
    <row r="172" spans="2:17" ht="222">
      <c r="B172" s="68" t="s">
        <v>19</v>
      </c>
      <c r="C172" s="20" t="s">
        <v>110</v>
      </c>
      <c r="D172" s="37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69"/>
      <c r="P172" s="1">
        <v>0</v>
      </c>
      <c r="Q172" s="1">
        <v>907</v>
      </c>
    </row>
    <row r="173" spans="2:15" ht="27.75">
      <c r="B173" s="68"/>
      <c r="C173" s="80" t="s">
        <v>164</v>
      </c>
      <c r="D173" s="37">
        <f>SUM(E173:P173)</f>
        <v>82.6</v>
      </c>
      <c r="E173" s="11">
        <v>46.3</v>
      </c>
      <c r="F173" s="11">
        <v>33.5</v>
      </c>
      <c r="G173" s="11">
        <v>0.2</v>
      </c>
      <c r="H173" s="11">
        <v>0.4</v>
      </c>
      <c r="I173" s="11">
        <v>0.4</v>
      </c>
      <c r="J173" s="11">
        <v>0</v>
      </c>
      <c r="K173" s="11">
        <v>0.1</v>
      </c>
      <c r="L173" s="11">
        <v>0.6</v>
      </c>
      <c r="M173" s="11">
        <v>0.1</v>
      </c>
      <c r="N173" s="11">
        <v>0.2</v>
      </c>
      <c r="O173" s="69">
        <v>0.8</v>
      </c>
    </row>
    <row r="174" spans="2:15" ht="27.75">
      <c r="B174" s="68"/>
      <c r="C174" s="80" t="s">
        <v>165</v>
      </c>
      <c r="D174" s="37">
        <f>SUM(E174:P174)</f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69">
        <v>0</v>
      </c>
    </row>
    <row r="175" spans="2:17" ht="194.25">
      <c r="B175" s="68" t="s">
        <v>20</v>
      </c>
      <c r="C175" s="12" t="s">
        <v>71</v>
      </c>
      <c r="D175" s="37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69"/>
      <c r="Q175" s="1">
        <v>910</v>
      </c>
    </row>
    <row r="176" spans="2:16" ht="27.75">
      <c r="B176" s="68"/>
      <c r="C176" s="80" t="s">
        <v>164</v>
      </c>
      <c r="D176" s="37">
        <f>SUM(E176:P176)</f>
        <v>21995.7</v>
      </c>
      <c r="E176" s="11">
        <v>2316.2</v>
      </c>
      <c r="F176" s="11">
        <v>1472.6</v>
      </c>
      <c r="G176" s="11">
        <v>1649.1</v>
      </c>
      <c r="H176" s="11">
        <v>1498</v>
      </c>
      <c r="I176" s="11">
        <v>1579.6</v>
      </c>
      <c r="J176" s="11">
        <v>1262.9</v>
      </c>
      <c r="K176" s="11">
        <v>1340.7</v>
      </c>
      <c r="L176" s="11">
        <v>1682.5</v>
      </c>
      <c r="M176" s="11">
        <v>893.3</v>
      </c>
      <c r="N176" s="11">
        <v>829.3</v>
      </c>
      <c r="O176" s="69">
        <v>6371.7</v>
      </c>
      <c r="P176" s="1">
        <v>1099.8</v>
      </c>
    </row>
    <row r="177" spans="2:15" ht="27.75">
      <c r="B177" s="68"/>
      <c r="C177" s="80" t="s">
        <v>165</v>
      </c>
      <c r="D177" s="37">
        <f>SUM(E177:P177)</f>
        <v>16452.5</v>
      </c>
      <c r="E177" s="11">
        <v>2316.2</v>
      </c>
      <c r="F177" s="11">
        <v>1472.6</v>
      </c>
      <c r="G177" s="11">
        <v>1649.1</v>
      </c>
      <c r="H177" s="11">
        <v>0</v>
      </c>
      <c r="I177" s="11">
        <v>1579.6</v>
      </c>
      <c r="J177" s="11">
        <v>0</v>
      </c>
      <c r="K177" s="11">
        <v>1340.7</v>
      </c>
      <c r="L177" s="11">
        <v>0</v>
      </c>
      <c r="M177" s="11">
        <v>893.3</v>
      </c>
      <c r="N177" s="11">
        <v>829.3</v>
      </c>
      <c r="O177" s="69">
        <v>6371.7</v>
      </c>
    </row>
    <row r="178" spans="2:17" ht="277.5">
      <c r="B178" s="68" t="s">
        <v>21</v>
      </c>
      <c r="C178" s="20" t="s">
        <v>63</v>
      </c>
      <c r="D178" s="37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69"/>
      <c r="Q178" s="1">
        <v>903</v>
      </c>
    </row>
    <row r="179" spans="2:16" ht="27.75">
      <c r="B179" s="68"/>
      <c r="C179" s="80" t="s">
        <v>164</v>
      </c>
      <c r="D179" s="37">
        <f>SUM(E179:P179)</f>
        <v>50427</v>
      </c>
      <c r="E179" s="11">
        <v>4073.1</v>
      </c>
      <c r="F179" s="11">
        <v>2749.2</v>
      </c>
      <c r="G179" s="11">
        <v>4211.4</v>
      </c>
      <c r="H179" s="11">
        <v>2770.4</v>
      </c>
      <c r="I179" s="11">
        <v>3158</v>
      </c>
      <c r="J179" s="11">
        <v>5453</v>
      </c>
      <c r="K179" s="11">
        <v>4443.2</v>
      </c>
      <c r="L179" s="11">
        <v>4144.7</v>
      </c>
      <c r="M179" s="11">
        <v>2898.3</v>
      </c>
      <c r="N179" s="69">
        <v>2038</v>
      </c>
      <c r="O179" s="69">
        <v>11966.4</v>
      </c>
      <c r="P179" s="1">
        <v>2521.3</v>
      </c>
    </row>
    <row r="180" spans="2:15" ht="27.75">
      <c r="B180" s="68"/>
      <c r="C180" s="80" t="s">
        <v>165</v>
      </c>
      <c r="D180" s="101">
        <f>SUM(E180:P180)</f>
        <v>21481.9</v>
      </c>
      <c r="E180" s="11">
        <v>1465.8</v>
      </c>
      <c r="F180" s="11">
        <v>1220.8</v>
      </c>
      <c r="G180" s="11">
        <v>1636.5</v>
      </c>
      <c r="H180" s="11">
        <v>1230.2</v>
      </c>
      <c r="I180" s="11">
        <v>1136.5</v>
      </c>
      <c r="J180" s="11">
        <v>1962.4</v>
      </c>
      <c r="K180" s="11">
        <v>1599</v>
      </c>
      <c r="L180" s="11">
        <v>2189.5</v>
      </c>
      <c r="M180" s="11">
        <v>1043</v>
      </c>
      <c r="N180" s="11">
        <v>733.4</v>
      </c>
      <c r="O180" s="69">
        <v>7264.8</v>
      </c>
    </row>
    <row r="181" spans="2:17" ht="409.5">
      <c r="B181" s="68" t="s">
        <v>22</v>
      </c>
      <c r="C181" s="20" t="s">
        <v>62</v>
      </c>
      <c r="D181" s="37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69"/>
      <c r="Q181" s="1">
        <v>903</v>
      </c>
    </row>
    <row r="182" spans="2:16" ht="27.75">
      <c r="B182" s="68"/>
      <c r="C182" s="80" t="s">
        <v>164</v>
      </c>
      <c r="D182" s="37">
        <f>SUM(E182:P182)</f>
        <v>2267759</v>
      </c>
      <c r="E182" s="11">
        <v>319913.5</v>
      </c>
      <c r="F182" s="11">
        <v>177297.6</v>
      </c>
      <c r="G182" s="11">
        <v>169525.9</v>
      </c>
      <c r="H182" s="11">
        <v>146342.6</v>
      </c>
      <c r="I182" s="11">
        <v>150369.9</v>
      </c>
      <c r="J182" s="11">
        <v>188165</v>
      </c>
      <c r="K182" s="11">
        <v>120809.7</v>
      </c>
      <c r="L182" s="11">
        <v>214608.8</v>
      </c>
      <c r="M182" s="11">
        <v>85245</v>
      </c>
      <c r="N182" s="11">
        <v>88221.2</v>
      </c>
      <c r="O182" s="69">
        <v>493871.9</v>
      </c>
      <c r="P182" s="1">
        <v>113387.9</v>
      </c>
    </row>
    <row r="183" spans="2:15" ht="27.75">
      <c r="B183" s="68"/>
      <c r="C183" s="80" t="s">
        <v>165</v>
      </c>
      <c r="D183" s="101">
        <f>SUM(E183:P183)</f>
        <v>616019.1</v>
      </c>
      <c r="E183" s="11">
        <v>81548.5</v>
      </c>
      <c r="F183" s="11">
        <v>45921.6</v>
      </c>
      <c r="G183" s="11">
        <v>44215.3</v>
      </c>
      <c r="H183" s="11">
        <v>38387.1</v>
      </c>
      <c r="I183" s="11">
        <v>39722</v>
      </c>
      <c r="J183" s="11">
        <v>49525.7</v>
      </c>
      <c r="K183" s="11">
        <v>31740.5</v>
      </c>
      <c r="L183" s="11">
        <v>56314.3</v>
      </c>
      <c r="M183" s="11">
        <v>22257.8</v>
      </c>
      <c r="N183" s="11">
        <v>22824.3</v>
      </c>
      <c r="O183" s="69">
        <v>183562</v>
      </c>
    </row>
    <row r="184" spans="2:17" ht="111">
      <c r="B184" s="68" t="s">
        <v>23</v>
      </c>
      <c r="C184" s="12" t="s">
        <v>73</v>
      </c>
      <c r="D184" s="37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69"/>
      <c r="Q184" s="1">
        <v>911</v>
      </c>
    </row>
    <row r="185" spans="2:16" ht="27.75">
      <c r="B185" s="68"/>
      <c r="C185" s="80" t="s">
        <v>164</v>
      </c>
      <c r="D185" s="37">
        <f>SUM(E185:P185)</f>
        <v>7781.5</v>
      </c>
      <c r="E185" s="11">
        <v>665.5</v>
      </c>
      <c r="F185" s="11">
        <v>436.6</v>
      </c>
      <c r="G185" s="11">
        <v>363.6</v>
      </c>
      <c r="H185" s="11">
        <v>657.5</v>
      </c>
      <c r="I185" s="11">
        <v>671.5</v>
      </c>
      <c r="J185" s="11">
        <v>1121.8</v>
      </c>
      <c r="K185" s="11">
        <v>588.7</v>
      </c>
      <c r="L185" s="11">
        <v>461</v>
      </c>
      <c r="M185" s="11">
        <v>718.9</v>
      </c>
      <c r="N185" s="11">
        <v>514.5</v>
      </c>
      <c r="O185" s="69">
        <v>1192.8</v>
      </c>
      <c r="P185" s="1">
        <v>389.1</v>
      </c>
    </row>
    <row r="186" spans="2:15" ht="27.75">
      <c r="B186" s="68"/>
      <c r="C186" s="80" t="s">
        <v>165</v>
      </c>
      <c r="D186" s="101">
        <f>SUM(E186:P186)</f>
        <v>1945.4</v>
      </c>
      <c r="E186" s="11">
        <v>180</v>
      </c>
      <c r="F186" s="11">
        <v>144</v>
      </c>
      <c r="G186" s="11">
        <v>150</v>
      </c>
      <c r="H186" s="16">
        <v>170.9</v>
      </c>
      <c r="I186" s="11">
        <v>187.5</v>
      </c>
      <c r="J186" s="11">
        <v>180</v>
      </c>
      <c r="K186" s="11">
        <v>132</v>
      </c>
      <c r="L186" s="11">
        <v>162.3</v>
      </c>
      <c r="M186" s="11">
        <v>160.5</v>
      </c>
      <c r="N186" s="11">
        <v>155.7</v>
      </c>
      <c r="O186" s="69">
        <v>322.5</v>
      </c>
    </row>
    <row r="187" spans="2:17" ht="166.5">
      <c r="B187" s="68" t="s">
        <v>24</v>
      </c>
      <c r="C187" s="20" t="s">
        <v>65</v>
      </c>
      <c r="D187" s="37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69"/>
      <c r="Q187" s="1">
        <v>903</v>
      </c>
    </row>
    <row r="188" spans="2:16" ht="27.75">
      <c r="B188" s="68"/>
      <c r="C188" s="80" t="s">
        <v>164</v>
      </c>
      <c r="D188" s="37">
        <f>SUM(E188:P188)</f>
        <v>12491</v>
      </c>
      <c r="E188" s="11">
        <v>1782</v>
      </c>
      <c r="F188" s="11">
        <v>1369</v>
      </c>
      <c r="G188" s="11">
        <v>867</v>
      </c>
      <c r="H188" s="11">
        <v>798</v>
      </c>
      <c r="I188" s="11">
        <v>775</v>
      </c>
      <c r="J188" s="11">
        <v>890</v>
      </c>
      <c r="K188" s="11">
        <v>705</v>
      </c>
      <c r="L188" s="11">
        <v>1191</v>
      </c>
      <c r="M188" s="11">
        <v>543</v>
      </c>
      <c r="N188" s="11">
        <v>613</v>
      </c>
      <c r="O188" s="69">
        <v>2333.5</v>
      </c>
      <c r="P188" s="1">
        <v>624.5</v>
      </c>
    </row>
    <row r="189" spans="2:15" ht="27.75">
      <c r="B189" s="68"/>
      <c r="C189" s="80" t="s">
        <v>165</v>
      </c>
      <c r="D189" s="101">
        <f>SUM(E189:P189)</f>
        <v>3379.1</v>
      </c>
      <c r="E189" s="11">
        <v>483</v>
      </c>
      <c r="F189" s="11">
        <v>379.8</v>
      </c>
      <c r="G189" s="11">
        <v>254.2</v>
      </c>
      <c r="H189" s="11">
        <v>237</v>
      </c>
      <c r="I189" s="11">
        <v>231.3</v>
      </c>
      <c r="J189" s="11">
        <v>260</v>
      </c>
      <c r="K189" s="11">
        <v>213.7</v>
      </c>
      <c r="L189" s="11">
        <v>335.2</v>
      </c>
      <c r="M189" s="11">
        <v>173.2</v>
      </c>
      <c r="N189" s="11">
        <v>190.8</v>
      </c>
      <c r="O189" s="69">
        <v>620.9</v>
      </c>
    </row>
    <row r="190" spans="2:17" ht="166.5">
      <c r="B190" s="68" t="s">
        <v>25</v>
      </c>
      <c r="C190" s="20" t="s">
        <v>79</v>
      </c>
      <c r="D190" s="37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69"/>
      <c r="Q190" s="1">
        <v>906</v>
      </c>
    </row>
    <row r="191" spans="2:16" ht="27.75">
      <c r="B191" s="68"/>
      <c r="C191" s="80" t="s">
        <v>164</v>
      </c>
      <c r="D191" s="37">
        <f>SUM(E191:P191)</f>
        <v>775.4</v>
      </c>
      <c r="E191" s="11">
        <v>67.8</v>
      </c>
      <c r="F191" s="11">
        <v>41</v>
      </c>
      <c r="G191" s="11">
        <v>53</v>
      </c>
      <c r="H191" s="11">
        <v>51.7</v>
      </c>
      <c r="I191" s="11">
        <v>49.4</v>
      </c>
      <c r="J191" s="11">
        <v>59.6</v>
      </c>
      <c r="K191" s="11">
        <v>44.3</v>
      </c>
      <c r="L191" s="11">
        <v>115.1</v>
      </c>
      <c r="M191" s="11">
        <v>30.6</v>
      </c>
      <c r="N191" s="11">
        <v>36.4</v>
      </c>
      <c r="O191" s="69">
        <v>226.5</v>
      </c>
      <c r="P191" s="1">
        <v>0</v>
      </c>
    </row>
    <row r="192" spans="2:15" ht="27.75">
      <c r="B192" s="68"/>
      <c r="C192" s="80" t="s">
        <v>165</v>
      </c>
      <c r="D192" s="101">
        <f>SUM(E192:P192)</f>
        <v>193.8</v>
      </c>
      <c r="E192" s="11">
        <v>17</v>
      </c>
      <c r="F192" s="11">
        <v>10.2</v>
      </c>
      <c r="G192" s="11">
        <v>13.2</v>
      </c>
      <c r="H192" s="11">
        <v>13</v>
      </c>
      <c r="I192" s="11">
        <v>12.3</v>
      </c>
      <c r="J192" s="11">
        <v>14.9</v>
      </c>
      <c r="K192" s="11">
        <v>11.1</v>
      </c>
      <c r="L192" s="11">
        <v>28.8</v>
      </c>
      <c r="M192" s="11">
        <v>7.7</v>
      </c>
      <c r="N192" s="11">
        <v>9.1</v>
      </c>
      <c r="O192" s="69">
        <v>56.5</v>
      </c>
    </row>
    <row r="193" spans="2:17" ht="249.75">
      <c r="B193" s="68" t="s">
        <v>46</v>
      </c>
      <c r="C193" s="20" t="s">
        <v>80</v>
      </c>
      <c r="D193" s="37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69"/>
      <c r="Q193" s="1">
        <v>906</v>
      </c>
    </row>
    <row r="194" spans="2:16" ht="27.75">
      <c r="B194" s="68"/>
      <c r="C194" s="80" t="s">
        <v>164</v>
      </c>
      <c r="D194" s="37">
        <f>SUM(E194:P194)</f>
        <v>1915.4</v>
      </c>
      <c r="E194" s="11">
        <v>358.6</v>
      </c>
      <c r="F194" s="11">
        <v>182.6</v>
      </c>
      <c r="G194" s="11">
        <v>185.9</v>
      </c>
      <c r="H194" s="11">
        <v>185.9</v>
      </c>
      <c r="I194" s="11">
        <v>232.5</v>
      </c>
      <c r="J194" s="11">
        <v>162.6</v>
      </c>
      <c r="K194" s="11">
        <v>162.6</v>
      </c>
      <c r="L194" s="11">
        <v>116.3</v>
      </c>
      <c r="M194" s="11">
        <v>116.3</v>
      </c>
      <c r="N194" s="11">
        <v>116.3</v>
      </c>
      <c r="O194" s="69">
        <v>0</v>
      </c>
      <c r="P194" s="1">
        <v>95.8</v>
      </c>
    </row>
    <row r="195" spans="2:15" ht="27.75">
      <c r="B195" s="68"/>
      <c r="C195" s="80" t="s">
        <v>165</v>
      </c>
      <c r="D195" s="101">
        <f>SUM(E195:P195)</f>
        <v>606.5</v>
      </c>
      <c r="E195" s="11">
        <v>119.5</v>
      </c>
      <c r="F195" s="11">
        <v>60.9</v>
      </c>
      <c r="G195" s="11">
        <v>62</v>
      </c>
      <c r="H195" s="11">
        <v>62</v>
      </c>
      <c r="I195" s="11">
        <v>77.5</v>
      </c>
      <c r="J195" s="11">
        <v>54.2</v>
      </c>
      <c r="K195" s="11">
        <v>54.2</v>
      </c>
      <c r="L195" s="11">
        <v>38.8</v>
      </c>
      <c r="M195" s="16">
        <v>38.7</v>
      </c>
      <c r="N195" s="16">
        <v>38.7</v>
      </c>
      <c r="O195" s="69">
        <v>0</v>
      </c>
    </row>
    <row r="196" spans="2:17" ht="166.5">
      <c r="B196" s="68" t="s">
        <v>54</v>
      </c>
      <c r="C196" s="20" t="s">
        <v>64</v>
      </c>
      <c r="D196" s="37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69"/>
      <c r="Q196" s="1">
        <v>904</v>
      </c>
    </row>
    <row r="197" spans="2:16" ht="27.75">
      <c r="B197" s="68"/>
      <c r="C197" s="80" t="s">
        <v>164</v>
      </c>
      <c r="D197" s="37">
        <f>SUM(E197:P197)</f>
        <v>6440.9</v>
      </c>
      <c r="E197" s="11">
        <v>402.6</v>
      </c>
      <c r="F197" s="11">
        <v>202.9</v>
      </c>
      <c r="G197" s="11">
        <v>402.6</v>
      </c>
      <c r="H197" s="11">
        <v>402.6</v>
      </c>
      <c r="I197" s="11">
        <v>304.9</v>
      </c>
      <c r="J197" s="11">
        <v>402.6</v>
      </c>
      <c r="K197" s="11">
        <v>163</v>
      </c>
      <c r="L197" s="11">
        <v>1240.1</v>
      </c>
      <c r="M197" s="11">
        <v>163</v>
      </c>
      <c r="N197" s="11">
        <v>203</v>
      </c>
      <c r="O197" s="69">
        <v>2231.6</v>
      </c>
      <c r="P197" s="1">
        <v>322</v>
      </c>
    </row>
    <row r="198" spans="2:15" ht="27.75">
      <c r="B198" s="68"/>
      <c r="C198" s="80" t="s">
        <v>165</v>
      </c>
      <c r="D198" s="37">
        <f>SUM(E198:P198)</f>
        <v>1529.7</v>
      </c>
      <c r="E198" s="11">
        <v>100.7</v>
      </c>
      <c r="F198" s="11">
        <v>50.7</v>
      </c>
      <c r="G198" s="11">
        <v>100.7</v>
      </c>
      <c r="H198" s="11">
        <v>100.7</v>
      </c>
      <c r="I198" s="11">
        <v>76.2</v>
      </c>
      <c r="J198" s="11">
        <v>100.7</v>
      </c>
      <c r="K198" s="11">
        <v>40.7</v>
      </c>
      <c r="L198" s="11">
        <v>310</v>
      </c>
      <c r="M198" s="11">
        <v>40.7</v>
      </c>
      <c r="N198" s="11">
        <v>50.7</v>
      </c>
      <c r="O198" s="69">
        <v>557.9</v>
      </c>
    </row>
    <row r="199" spans="2:17" ht="333">
      <c r="B199" s="68" t="s">
        <v>55</v>
      </c>
      <c r="C199" s="20" t="s">
        <v>82</v>
      </c>
      <c r="D199" s="37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69"/>
      <c r="Q199" s="1">
        <v>904</v>
      </c>
    </row>
    <row r="200" spans="2:16" ht="27.75">
      <c r="B200" s="68"/>
      <c r="C200" s="80" t="s">
        <v>164</v>
      </c>
      <c r="D200" s="37">
        <f>SUM(E200:P200)</f>
        <v>4325</v>
      </c>
      <c r="E200" s="11">
        <v>383.8</v>
      </c>
      <c r="F200" s="11">
        <v>363.5</v>
      </c>
      <c r="G200" s="11">
        <v>785.3</v>
      </c>
      <c r="H200" s="11">
        <v>431</v>
      </c>
      <c r="I200" s="11">
        <v>438.1</v>
      </c>
      <c r="J200" s="11">
        <v>1077</v>
      </c>
      <c r="K200" s="11">
        <v>115.1</v>
      </c>
      <c r="L200" s="11">
        <v>122.3</v>
      </c>
      <c r="M200" s="11">
        <v>315.9</v>
      </c>
      <c r="N200" s="11">
        <v>76.8</v>
      </c>
      <c r="O200" s="69">
        <v>0</v>
      </c>
      <c r="P200" s="1">
        <v>216.2</v>
      </c>
    </row>
    <row r="201" spans="2:15" ht="27.75">
      <c r="B201" s="68"/>
      <c r="C201" s="80" t="s">
        <v>165</v>
      </c>
      <c r="D201" s="37">
        <f>SUM(E201:P201)</f>
        <v>650.3</v>
      </c>
      <c r="E201" s="11">
        <v>170</v>
      </c>
      <c r="F201" s="11">
        <v>85</v>
      </c>
      <c r="G201" s="11">
        <v>102</v>
      </c>
      <c r="H201" s="11">
        <v>0</v>
      </c>
      <c r="I201" s="11">
        <v>34</v>
      </c>
      <c r="J201" s="11">
        <v>86</v>
      </c>
      <c r="K201" s="11">
        <v>51</v>
      </c>
      <c r="L201" s="11">
        <v>88.3</v>
      </c>
      <c r="M201" s="11">
        <v>17</v>
      </c>
      <c r="N201" s="11">
        <v>17</v>
      </c>
      <c r="O201" s="69">
        <v>0</v>
      </c>
    </row>
    <row r="202" spans="2:17" ht="166.5">
      <c r="B202" s="68" t="s">
        <v>56</v>
      </c>
      <c r="C202" s="20" t="s">
        <v>74</v>
      </c>
      <c r="D202" s="37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69"/>
      <c r="P202" s="1">
        <v>0</v>
      </c>
      <c r="Q202" s="1">
        <v>928</v>
      </c>
    </row>
    <row r="203" spans="2:16" ht="27.75">
      <c r="B203" s="71"/>
      <c r="C203" s="80" t="s">
        <v>164</v>
      </c>
      <c r="D203" s="37">
        <f>SUM(E203:P203)</f>
        <v>1.1</v>
      </c>
      <c r="E203" s="11">
        <v>0.1</v>
      </c>
      <c r="F203" s="11">
        <v>0.1</v>
      </c>
      <c r="G203" s="11">
        <v>0.1</v>
      </c>
      <c r="H203" s="11">
        <v>0.1</v>
      </c>
      <c r="I203" s="11">
        <v>0.1</v>
      </c>
      <c r="J203" s="11">
        <v>0.1</v>
      </c>
      <c r="K203" s="11">
        <v>0.1</v>
      </c>
      <c r="L203" s="11">
        <v>0.1</v>
      </c>
      <c r="M203" s="11">
        <v>0.1</v>
      </c>
      <c r="N203" s="11">
        <v>0.1</v>
      </c>
      <c r="O203" s="69">
        <v>0.1</v>
      </c>
      <c r="P203" s="1">
        <v>0</v>
      </c>
    </row>
    <row r="204" spans="2:15" ht="27.75">
      <c r="B204" s="71"/>
      <c r="C204" s="80" t="s">
        <v>165</v>
      </c>
      <c r="D204" s="37">
        <f>SUM(E204:P204)</f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72">
        <v>0</v>
      </c>
    </row>
    <row r="205" spans="2:17" ht="222">
      <c r="B205" s="68" t="s">
        <v>57</v>
      </c>
      <c r="C205" s="12" t="s">
        <v>72</v>
      </c>
      <c r="D205" s="3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69"/>
      <c r="Q205" s="1">
        <v>910</v>
      </c>
    </row>
    <row r="206" spans="2:16" ht="27.75">
      <c r="B206" s="66"/>
      <c r="C206" s="80" t="s">
        <v>164</v>
      </c>
      <c r="D206" s="37">
        <f>SUM(E206:P206)</f>
        <v>987.6</v>
      </c>
      <c r="E206" s="19">
        <v>82.8</v>
      </c>
      <c r="F206" s="19">
        <v>76.4</v>
      </c>
      <c r="G206" s="19">
        <v>76.2</v>
      </c>
      <c r="H206" s="19">
        <v>76.2</v>
      </c>
      <c r="I206" s="19">
        <v>50.7</v>
      </c>
      <c r="J206" s="19">
        <v>76.2</v>
      </c>
      <c r="K206" s="19">
        <v>50.7</v>
      </c>
      <c r="L206" s="19">
        <v>101.6</v>
      </c>
      <c r="M206" s="19">
        <v>50.7</v>
      </c>
      <c r="N206" s="19">
        <v>50.7</v>
      </c>
      <c r="O206" s="74">
        <v>253.8</v>
      </c>
      <c r="P206" s="1">
        <v>41.6</v>
      </c>
    </row>
    <row r="207" spans="2:15" ht="28.5" thickBot="1">
      <c r="B207" s="71"/>
      <c r="C207" s="80" t="s">
        <v>165</v>
      </c>
      <c r="D207" s="37">
        <f>SUM(E207:P207)</f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72">
        <v>0</v>
      </c>
    </row>
    <row r="208" spans="2:16" ht="54.75" thickBot="1">
      <c r="B208" s="43" t="s">
        <v>47</v>
      </c>
      <c r="C208" s="26" t="s">
        <v>26</v>
      </c>
      <c r="D208" s="3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2"/>
      <c r="P208" s="59"/>
    </row>
    <row r="209" spans="2:16" ht="27.75" thickBot="1">
      <c r="B209" s="38"/>
      <c r="C209" s="18" t="s">
        <v>164</v>
      </c>
      <c r="D209" s="30">
        <f>SUM(E209:P209)</f>
        <v>26860.1</v>
      </c>
      <c r="E209" s="21">
        <f>E212+E215</f>
        <v>609.2</v>
      </c>
      <c r="F209" s="21">
        <f aca="true" t="shared" si="6" ref="F209:P209">F212+F215</f>
        <v>1827.6</v>
      </c>
      <c r="G209" s="21">
        <f t="shared" si="6"/>
        <v>2436.8</v>
      </c>
      <c r="H209" s="21">
        <f t="shared" si="6"/>
        <v>1827.6</v>
      </c>
      <c r="I209" s="21">
        <f t="shared" si="6"/>
        <v>609.2</v>
      </c>
      <c r="J209" s="21">
        <f t="shared" si="6"/>
        <v>609.2</v>
      </c>
      <c r="K209" s="21">
        <f t="shared" si="6"/>
        <v>609.2</v>
      </c>
      <c r="L209" s="21">
        <f t="shared" si="6"/>
        <v>5482.9</v>
      </c>
      <c r="M209" s="21">
        <f t="shared" si="6"/>
        <v>609.2</v>
      </c>
      <c r="N209" s="21">
        <f t="shared" si="6"/>
        <v>1827.6</v>
      </c>
      <c r="O209" s="36">
        <f t="shared" si="6"/>
        <v>9747.5</v>
      </c>
      <c r="P209" s="33">
        <f t="shared" si="6"/>
        <v>664.1</v>
      </c>
    </row>
    <row r="210" spans="2:16" ht="27.75" thickBot="1">
      <c r="B210" s="49"/>
      <c r="C210" s="50" t="s">
        <v>165</v>
      </c>
      <c r="D210" s="39">
        <f>SUM(E210:P210)</f>
        <v>0</v>
      </c>
      <c r="E210" s="58">
        <f>E213+E216</f>
        <v>0</v>
      </c>
      <c r="F210" s="58">
        <f aca="true" t="shared" si="7" ref="F210:O210">F213+F216</f>
        <v>0</v>
      </c>
      <c r="G210" s="58">
        <f t="shared" si="7"/>
        <v>0</v>
      </c>
      <c r="H210" s="58">
        <f t="shared" si="7"/>
        <v>0</v>
      </c>
      <c r="I210" s="58">
        <f t="shared" si="7"/>
        <v>0</v>
      </c>
      <c r="J210" s="58">
        <f t="shared" si="7"/>
        <v>0</v>
      </c>
      <c r="K210" s="58">
        <f t="shared" si="7"/>
        <v>0</v>
      </c>
      <c r="L210" s="58">
        <f t="shared" si="7"/>
        <v>0</v>
      </c>
      <c r="M210" s="58">
        <f t="shared" si="7"/>
        <v>0</v>
      </c>
      <c r="N210" s="58">
        <f t="shared" si="7"/>
        <v>0</v>
      </c>
      <c r="O210" s="113">
        <f t="shared" si="7"/>
        <v>0</v>
      </c>
      <c r="P210" s="60"/>
    </row>
    <row r="211" spans="2:17" ht="360.75">
      <c r="B211" s="90" t="s">
        <v>48</v>
      </c>
      <c r="C211" s="96" t="s">
        <v>115</v>
      </c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4"/>
      <c r="Q211" s="1">
        <v>910</v>
      </c>
    </row>
    <row r="212" spans="2:16" ht="27.75">
      <c r="B212" s="66"/>
      <c r="C212" s="80" t="s">
        <v>164</v>
      </c>
      <c r="D212" s="37">
        <f>SUM(E212:P212)</f>
        <v>18251.6</v>
      </c>
      <c r="E212" s="10">
        <v>0</v>
      </c>
      <c r="F212" s="10">
        <v>1218.4</v>
      </c>
      <c r="G212" s="10">
        <v>1218.4</v>
      </c>
      <c r="H212" s="10">
        <v>1218.4</v>
      </c>
      <c r="I212" s="10">
        <v>0</v>
      </c>
      <c r="J212" s="10">
        <v>0</v>
      </c>
      <c r="K212" s="10">
        <v>0</v>
      </c>
      <c r="L212" s="10">
        <v>4873.7</v>
      </c>
      <c r="M212" s="10">
        <v>0</v>
      </c>
      <c r="N212" s="10">
        <v>1218.4</v>
      </c>
      <c r="O212" s="67">
        <v>7919.8</v>
      </c>
      <c r="P212" s="1">
        <v>584.5</v>
      </c>
    </row>
    <row r="213" spans="2:15" ht="27.75">
      <c r="B213" s="68"/>
      <c r="C213" s="80" t="s">
        <v>165</v>
      </c>
      <c r="D213" s="37">
        <f>SUM(E213:P213)</f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69">
        <v>0</v>
      </c>
    </row>
    <row r="214" spans="2:17" ht="305.25">
      <c r="B214" s="68" t="s">
        <v>49</v>
      </c>
      <c r="C214" s="12" t="s">
        <v>116</v>
      </c>
      <c r="D214" s="32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69"/>
      <c r="Q214" s="1">
        <v>910</v>
      </c>
    </row>
    <row r="215" spans="2:16" ht="27.75">
      <c r="B215" s="66"/>
      <c r="C215" s="80" t="s">
        <v>164</v>
      </c>
      <c r="D215" s="37">
        <f>SUM(E215:P215)</f>
        <v>8608.5</v>
      </c>
      <c r="E215" s="19">
        <v>609.2</v>
      </c>
      <c r="F215" s="19">
        <v>609.2</v>
      </c>
      <c r="G215" s="19">
        <v>1218.4</v>
      </c>
      <c r="H215" s="19">
        <v>609.2</v>
      </c>
      <c r="I215" s="19">
        <v>609.2</v>
      </c>
      <c r="J215" s="19">
        <v>609.2</v>
      </c>
      <c r="K215" s="19">
        <v>609.2</v>
      </c>
      <c r="L215" s="19">
        <v>609.2</v>
      </c>
      <c r="M215" s="19">
        <v>609.2</v>
      </c>
      <c r="N215" s="19">
        <v>609.2</v>
      </c>
      <c r="O215" s="74">
        <v>1827.7</v>
      </c>
      <c r="P215" s="1">
        <v>79.6</v>
      </c>
    </row>
    <row r="216" spans="2:15" ht="28.5" thickBot="1">
      <c r="B216" s="71"/>
      <c r="C216" s="80" t="s">
        <v>165</v>
      </c>
      <c r="D216" s="37">
        <f>SUM(E216:P216)</f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72">
        <v>0</v>
      </c>
    </row>
    <row r="217" spans="2:16" s="8" customFormat="1" ht="54.75" thickBot="1">
      <c r="B217" s="38" t="s">
        <v>27</v>
      </c>
      <c r="C217" s="18" t="s">
        <v>45</v>
      </c>
      <c r="D217" s="3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36"/>
      <c r="P217" s="33"/>
    </row>
    <row r="218" spans="2:16" s="8" customFormat="1" ht="27.75" thickBot="1">
      <c r="B218" s="54"/>
      <c r="C218" s="55" t="s">
        <v>164</v>
      </c>
      <c r="D218" s="37">
        <f>SUM(E218:P218)</f>
        <v>244826</v>
      </c>
      <c r="E218" s="98">
        <f>E221+E224</f>
        <v>4200</v>
      </c>
      <c r="F218" s="98">
        <f aca="true" t="shared" si="8" ref="F218:O218">F221+F224</f>
        <v>9000</v>
      </c>
      <c r="G218" s="98">
        <f t="shared" si="8"/>
        <v>1500</v>
      </c>
      <c r="H218" s="98">
        <f t="shared" si="8"/>
        <v>200</v>
      </c>
      <c r="I218" s="98">
        <f t="shared" si="8"/>
        <v>0</v>
      </c>
      <c r="J218" s="98">
        <f t="shared" si="8"/>
        <v>1500</v>
      </c>
      <c r="K218" s="98">
        <f t="shared" si="8"/>
        <v>0</v>
      </c>
      <c r="L218" s="98">
        <f t="shared" si="8"/>
        <v>3100</v>
      </c>
      <c r="M218" s="98">
        <f t="shared" si="8"/>
        <v>3738.7</v>
      </c>
      <c r="N218" s="98">
        <f t="shared" si="8"/>
        <v>1500</v>
      </c>
      <c r="O218" s="99">
        <f t="shared" si="8"/>
        <v>4000</v>
      </c>
      <c r="P218" s="33">
        <v>216087.3</v>
      </c>
    </row>
    <row r="219" spans="2:16" s="8" customFormat="1" ht="27.75" thickBot="1">
      <c r="B219" s="38"/>
      <c r="C219" s="18" t="s">
        <v>165</v>
      </c>
      <c r="D219" s="30">
        <f>SUM(E219:P219)</f>
        <v>24738.7</v>
      </c>
      <c r="E219" s="21">
        <f>E222+E225</f>
        <v>4200</v>
      </c>
      <c r="F219" s="21">
        <f aca="true" t="shared" si="9" ref="F219:O219">F222+F225</f>
        <v>9000</v>
      </c>
      <c r="G219" s="21">
        <f t="shared" si="9"/>
        <v>1500</v>
      </c>
      <c r="H219" s="21">
        <f t="shared" si="9"/>
        <v>200</v>
      </c>
      <c r="I219" s="21">
        <f t="shared" si="9"/>
        <v>0</v>
      </c>
      <c r="J219" s="21">
        <f t="shared" si="9"/>
        <v>1500</v>
      </c>
      <c r="K219" s="21">
        <f t="shared" si="9"/>
        <v>0</v>
      </c>
      <c r="L219" s="21">
        <f t="shared" si="9"/>
        <v>3100</v>
      </c>
      <c r="M219" s="21">
        <f t="shared" si="9"/>
        <v>3738.7</v>
      </c>
      <c r="N219" s="21">
        <f t="shared" si="9"/>
        <v>1500</v>
      </c>
      <c r="O219" s="36">
        <f t="shared" si="9"/>
        <v>0</v>
      </c>
      <c r="P219" s="60"/>
    </row>
    <row r="220" spans="2:17" s="8" customFormat="1" ht="166.5">
      <c r="B220" s="66" t="s">
        <v>28</v>
      </c>
      <c r="C220" s="27" t="s">
        <v>111</v>
      </c>
      <c r="D220" s="3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67"/>
      <c r="Q220" s="8">
        <v>928</v>
      </c>
    </row>
    <row r="221" spans="2:16" s="8" customFormat="1" ht="27.75">
      <c r="B221" s="66"/>
      <c r="C221" s="80" t="s">
        <v>164</v>
      </c>
      <c r="D221" s="37">
        <f>SUM(E221:P221)</f>
        <v>1000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67">
        <v>0</v>
      </c>
      <c r="P221" s="8">
        <v>1000</v>
      </c>
    </row>
    <row r="222" spans="2:15" s="8" customFormat="1" ht="27.75">
      <c r="B222" s="66"/>
      <c r="C222" s="80" t="s">
        <v>165</v>
      </c>
      <c r="D222" s="37">
        <f>SUM(E222:P222)</f>
        <v>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67"/>
    </row>
    <row r="223" spans="2:17" ht="111">
      <c r="B223" s="68" t="s">
        <v>112</v>
      </c>
      <c r="C223" s="20" t="s">
        <v>81</v>
      </c>
      <c r="D223" s="32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69"/>
      <c r="Q223" s="1">
        <v>906</v>
      </c>
    </row>
    <row r="224" spans="2:16" ht="27.75">
      <c r="B224" s="66"/>
      <c r="C224" s="80" t="s">
        <v>164</v>
      </c>
      <c r="D224" s="32">
        <f>SUM(E224:P224)</f>
        <v>243826</v>
      </c>
      <c r="E224" s="11">
        <v>4200</v>
      </c>
      <c r="F224" s="11">
        <v>9000</v>
      </c>
      <c r="G224" s="11">
        <v>1500</v>
      </c>
      <c r="H224" s="11">
        <v>200</v>
      </c>
      <c r="I224" s="11">
        <v>0</v>
      </c>
      <c r="J224" s="11">
        <v>1500</v>
      </c>
      <c r="K224" s="11">
        <v>0</v>
      </c>
      <c r="L224" s="11">
        <v>3100</v>
      </c>
      <c r="M224" s="11">
        <v>3738.7</v>
      </c>
      <c r="N224" s="11">
        <v>1500</v>
      </c>
      <c r="O224" s="69">
        <v>4000</v>
      </c>
      <c r="P224" s="1">
        <v>215087.3</v>
      </c>
    </row>
    <row r="225" spans="2:15" ht="40.5" customHeight="1" thickBot="1">
      <c r="B225" s="114"/>
      <c r="C225" s="115" t="s">
        <v>165</v>
      </c>
      <c r="D225" s="116">
        <f>SUM(E225:P225)</f>
        <v>24738.7</v>
      </c>
      <c r="E225" s="117">
        <v>4200</v>
      </c>
      <c r="F225" s="117">
        <v>9000</v>
      </c>
      <c r="G225" s="117">
        <v>1500</v>
      </c>
      <c r="H225" s="117">
        <v>200</v>
      </c>
      <c r="I225" s="117">
        <v>0</v>
      </c>
      <c r="J225" s="117">
        <v>1500</v>
      </c>
      <c r="K225" s="117">
        <v>0</v>
      </c>
      <c r="L225" s="117">
        <v>3100</v>
      </c>
      <c r="M225" s="117">
        <v>3738.7</v>
      </c>
      <c r="N225" s="117">
        <v>1500</v>
      </c>
      <c r="O225" s="118">
        <v>0</v>
      </c>
    </row>
    <row r="226" spans="2:16" ht="27.75" hidden="1" thickBot="1">
      <c r="B226" s="107"/>
      <c r="C226" s="108" t="s">
        <v>118</v>
      </c>
      <c r="D226" s="51">
        <f>SUM(E226:P226)</f>
        <v>5122958.1</v>
      </c>
      <c r="E226" s="109">
        <f aca="true" t="shared" si="10" ref="E226:P226">E7+E152+E158+E218</f>
        <v>773925.1</v>
      </c>
      <c r="F226" s="109">
        <f t="shared" si="10"/>
        <v>458598.7</v>
      </c>
      <c r="G226" s="109">
        <f t="shared" si="10"/>
        <v>372061.7</v>
      </c>
      <c r="H226" s="109">
        <f t="shared" si="10"/>
        <v>323235.3</v>
      </c>
      <c r="I226" s="109">
        <f t="shared" si="10"/>
        <v>305464.5</v>
      </c>
      <c r="J226" s="109">
        <f t="shared" si="10"/>
        <v>423812.9</v>
      </c>
      <c r="K226" s="109">
        <f t="shared" si="10"/>
        <v>286313.1</v>
      </c>
      <c r="L226" s="109">
        <f t="shared" si="10"/>
        <v>463624</v>
      </c>
      <c r="M226" s="109">
        <f t="shared" si="10"/>
        <v>232026.4</v>
      </c>
      <c r="N226" s="109">
        <f t="shared" si="10"/>
        <v>195597</v>
      </c>
      <c r="O226" s="110">
        <f t="shared" si="10"/>
        <v>947531.4</v>
      </c>
      <c r="P226" s="102">
        <f t="shared" si="10"/>
        <v>340768</v>
      </c>
    </row>
    <row r="227" spans="4:14" ht="23.25" hidden="1">
      <c r="D227" s="45">
        <f>D226+'[2]2017+кор'!$C$113</f>
        <v>5145592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ht="18.75" hidden="1"/>
    <row r="229" spans="4:16" ht="27" hidden="1">
      <c r="D229" s="103">
        <f>D8+D153+D159+D219</f>
        <v>1333376.5</v>
      </c>
      <c r="E229" s="103">
        <f aca="true" t="shared" si="11" ref="E229:P229">E8+E153+E159+E219</f>
        <v>196115.9</v>
      </c>
      <c r="F229" s="103">
        <f t="shared" si="11"/>
        <v>127621.9</v>
      </c>
      <c r="G229" s="103">
        <f t="shared" si="11"/>
        <v>87211.9</v>
      </c>
      <c r="H229" s="103">
        <f t="shared" si="11"/>
        <v>80107.3</v>
      </c>
      <c r="I229" s="103">
        <f t="shared" si="11"/>
        <v>74588.5</v>
      </c>
      <c r="J229" s="103">
        <f t="shared" si="11"/>
        <v>114246.7</v>
      </c>
      <c r="K229" s="103">
        <f t="shared" si="11"/>
        <v>104572</v>
      </c>
      <c r="L229" s="103">
        <f t="shared" si="11"/>
        <v>130443.7</v>
      </c>
      <c r="M229" s="103">
        <f t="shared" si="11"/>
        <v>105660.8</v>
      </c>
      <c r="N229" s="103">
        <f t="shared" si="11"/>
        <v>73968.6</v>
      </c>
      <c r="O229" s="103">
        <f t="shared" si="11"/>
        <v>238839.2</v>
      </c>
      <c r="P229" s="103">
        <f t="shared" si="11"/>
        <v>0</v>
      </c>
    </row>
    <row r="230" ht="18.75" hidden="1"/>
    <row r="231" ht="18.75" hidden="1">
      <c r="D231" s="105">
        <f>D229+'[3]2017+кор'!$C$318</f>
        <v>1339052.1</v>
      </c>
    </row>
    <row r="232" ht="18.75" hidden="1"/>
    <row r="233" ht="18.75" hidden="1"/>
  </sheetData>
  <sheetProtection/>
  <autoFilter ref="A5:R227"/>
  <mergeCells count="1">
    <mergeCell ref="B1:O1"/>
  </mergeCells>
  <printOptions/>
  <pageMargins left="0" right="0" top="0" bottom="0" header="0" footer="0"/>
  <pageSetup firstPageNumber="322" useFirstPageNumber="1" fitToHeight="0" fitToWidth="1" horizontalDpi="600" verticalDpi="600" orientation="landscape" paperSize="9" scale="35" r:id="rId1"/>
  <headerFooter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egovceva</cp:lastModifiedBy>
  <cp:lastPrinted>2017-06-08T07:56:28Z</cp:lastPrinted>
  <dcterms:created xsi:type="dcterms:W3CDTF">2007-09-07T10:26:49Z</dcterms:created>
  <dcterms:modified xsi:type="dcterms:W3CDTF">2017-06-08T08:09:16Z</dcterms:modified>
  <cp:category/>
  <cp:version/>
  <cp:contentType/>
  <cp:contentStatus/>
</cp:coreProperties>
</file>