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12" yWindow="65524" windowWidth="10404" windowHeight="10896" activeTab="0"/>
  </bookViews>
  <sheets>
    <sheet name="Доходы рес.бюджета" sheetId="1" r:id="rId1"/>
  </sheets>
  <definedNames>
    <definedName name="TableRow">'Доходы рес.бюджета'!#REF!</definedName>
    <definedName name="TableRow1">#REF!</definedName>
    <definedName name="TableRow2">#REF!</definedName>
    <definedName name="_xlnm.Print_Titles" localSheetId="0">'Доходы рес.бюджета'!$4:$5</definedName>
  </definedNames>
  <calcPr fullCalcOnLoad="1"/>
</workbook>
</file>

<file path=xl/sharedStrings.xml><?xml version="1.0" encoding="utf-8"?>
<sst xmlns="http://schemas.openxmlformats.org/spreadsheetml/2006/main" count="165" uniqueCount="165">
  <si>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</si>
  <si>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</si>
  <si>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</si>
  <si>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</si>
  <si>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</si>
  <si>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</si>
  <si>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</si>
  <si>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</si>
  <si>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</si>
  <si>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</si>
  <si>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</si>
  <si>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</si>
  <si>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</si>
  <si>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</si>
  <si>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</si>
  <si>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</si>
  <si>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</si>
  <si>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</si>
  <si>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</si>
  <si>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</si>
  <si>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</si>
  <si>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</si>
  <si>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</si>
  <si>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</si>
  <si>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</si>
  <si>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</si>
  <si>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</si>
  <si>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</si>
  <si>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</si>
  <si>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</si>
  <si>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</si>
  <si>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</si>
  <si>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</si>
  <si>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</si>
  <si>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</si>
  <si>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</si>
  <si>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</si>
  <si>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</si>
  <si>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</si>
  <si>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</si>
  <si>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</si>
  <si>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</si>
  <si>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</si>
  <si>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</si>
  <si>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</si>
  <si>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</si>
  <si>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</si>
  <si>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</si>
  <si>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</si>
  <si>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</si>
  <si>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</si>
  <si>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</si>
  <si>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</si>
  <si>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</si>
  <si>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</si>
  <si>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</si>
  <si>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</si>
  <si>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</si>
  <si>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</si>
  <si>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</si>
  <si>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</si>
  <si>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</si>
  <si>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</si>
  <si>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</si>
  <si>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</si>
  <si>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</si>
  <si>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</si>
  <si>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</si>
  <si>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</si>
  <si>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</si>
  <si>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</si>
  <si>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</si>
  <si>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</si>
  <si>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</si>
  <si>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</si>
  <si>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</si>
  <si>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</si>
  <si>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</si>
  <si>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</si>
  <si>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</si>
  <si>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</si>
  <si>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</si>
  <si>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</si>
  <si>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</si>
  <si>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</si>
  <si>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</si>
  <si>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</si>
  <si>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</si>
  <si>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</si>
  <si>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</si>
  <si>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</si>
  <si>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</si>
  <si>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</si>
  <si>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</si>
  <si>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</si>
  <si>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</si>
  <si>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</si>
  <si>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</si>
  <si>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</si>
  <si>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</si>
  <si>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</si>
  <si>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</si>
  <si>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</si>
  <si>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</si>
  <si>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</si>
  <si>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в тыс.руб.</t>
  </si>
  <si>
    <t xml:space="preserve"> Наименование показателя</t>
  </si>
  <si>
    <t xml:space="preserve">Код дохода по бюджетной классификации </t>
  </si>
  <si>
    <t>Показатели исполнения  плана</t>
  </si>
  <si>
    <t>абсолютное отклонение, тыс. руб.</t>
  </si>
  <si>
    <t>процент исполнения, %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</si>
  <si>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</si>
  <si>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</si>
  <si>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</si>
  <si>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</si>
  <si>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</si>
  <si>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</si>
  <si>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</si>
  <si>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</si>
  <si>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</si>
  <si>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</si>
  <si>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</si>
  <si>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00011603000000000140</t>
  </si>
  <si>
    <t>00011618000000000140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</si>
  <si>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</si>
  <si>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</si>
  <si>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</si>
  <si>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</si>
  <si>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Прочие дотации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</si>
  <si>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</si>
  <si>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</si>
  <si>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</si>
  <si>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</si>
  <si>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</si>
  <si>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Дотации бюджетам субъектов Российской Федерации в целях стимулирования роста налогового потенциала по налогу на прибыль организаций</t>
  </si>
  <si>
    <t>Доходы от возмещения ущерба при возникновении страховых случаев</t>
  </si>
  <si>
    <t>00011623000000000140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</si>
  <si>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</si>
  <si>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</si>
  <si>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Исполнено на 01.04.2019 года</t>
  </si>
  <si>
    <t>ДОХОДЫ ОТ ОКАЗАНИЯ ПЛАТНЫХ УСЛУГ И КОМПЕНСАЦИИ ЗАТРАТ ГОСУДАРСТВА</t>
  </si>
  <si>
    <t xml:space="preserve">Денежные взыскания (штрафы) за нарушение законодательства о налогах и сборах </t>
  </si>
  <si>
    <t>Денежные взыскания (штрафы) за нарушение бюджетного законодательства  Российской Федерации</t>
  </si>
  <si>
    <t>Утверждено на 2019 год</t>
  </si>
  <si>
    <t>Сведения об исполнении республиканского бюджета Республики Алтай за 1 квартал 2019 года по доходам в разрезе видов доходов  в сравнении с запланированными значениями на 2019 год</t>
  </si>
  <si>
    <t>00020210000000000150</t>
  </si>
  <si>
    <t>00020215001000000150</t>
  </si>
  <si>
    <t>00020215002000000150</t>
  </si>
  <si>
    <t>00020215009000000150</t>
  </si>
  <si>
    <t>00020215213020000150</t>
  </si>
  <si>
    <t>00020215311000000150</t>
  </si>
  <si>
    <t>00020219999000000150</t>
  </si>
  <si>
    <t>00020220000000000150</t>
  </si>
  <si>
    <t>00020230000000000150</t>
  </si>
  <si>
    <t>00020240000000000150</t>
  </si>
  <si>
    <t>00020302000020000150</t>
  </si>
  <si>
    <t>00020302010020000150</t>
  </si>
  <si>
    <t>00020302030020000150</t>
  </si>
  <si>
    <t>00020302040020000150</t>
  </si>
  <si>
    <t>00020702000020000150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</si>
  <si>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</si>
  <si>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субъектов Российской Федерации от возврата организациями остатков субсидий прошлых лет</t>
  </si>
  <si>
    <t>00021802000020000150</t>
  </si>
  <si>
    <t>00021860010020000150</t>
  </si>
  <si>
    <t>00021900000020000150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</si>
</sst>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#,##0.00000_р_."/>
    <numFmt numFmtId="182" formatCode="#,##0.000000_р_."/>
    <numFmt numFmtId="183" formatCode="[$-FC19]d\ mmmm\ yyyy\ &quot;г.&quot;"/>
    <numFmt numFmtId="184" formatCode="0000"/>
    <numFmt numFmtId="185" formatCode="#,##0_р_."/>
    <numFmt numFmtId="186" formatCode="#,##0.000"/>
    <numFmt numFmtId="187" formatCode="_-* #,##0.0\ _₽_-;\-* #,##0.0\ _₽_-;_-* &quot;-&quot;?\ _₽_-;_-@_-"/>
    <numFmt numFmtId="188" formatCode="#,##0.0\ _₽;\-#,##0.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1">
      <alignment horizontal="center" vertical="top" wrapText="1"/>
      <protection/>
    </xf>
    <xf numFmtId="0" fontId="6" fillId="0" borderId="2">
      <alignment horizontal="center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NumberFormat="1" applyFont="1" applyFill="1" applyBorder="1" applyAlignment="1">
      <alignment horizontal="justify" vertical="top" wrapText="1"/>
    </xf>
    <xf numFmtId="0" fontId="46" fillId="0" borderId="12" xfId="0" applyFont="1" applyFill="1" applyBorder="1" applyAlignment="1">
      <alignment horizontal="justify" vertical="top" wrapText="1"/>
    </xf>
    <xf numFmtId="187" fontId="3" fillId="0" borderId="12" xfId="0" applyNumberFormat="1" applyFont="1" applyFill="1" applyBorder="1" applyAlignment="1">
      <alignment horizontal="center" vertical="center"/>
    </xf>
    <xf numFmtId="187" fontId="7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 wrapText="1"/>
    </xf>
    <xf numFmtId="187" fontId="3" fillId="0" borderId="12" xfId="99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top" wrapText="1"/>
    </xf>
    <xf numFmtId="49" fontId="46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3" fillId="0" borderId="12" xfId="33" applyNumberFormat="1" applyFont="1" applyFill="1" applyBorder="1" applyAlignment="1" applyProtection="1">
      <alignment horizontal="center" vertical="top" wrapText="1"/>
      <protection/>
    </xf>
    <xf numFmtId="0" fontId="3" fillId="0" borderId="12" xfId="33" applyNumberFormat="1" applyFont="1" applyFill="1" applyBorder="1" applyAlignment="1">
      <alignment horizontal="center" vertical="top" wrapText="1"/>
      <protection/>
    </xf>
    <xf numFmtId="49" fontId="3" fillId="0" borderId="12" xfId="34" applyNumberFormat="1" applyFont="1" applyFill="1" applyBorder="1" applyAlignment="1" applyProtection="1">
      <alignment horizontal="center" vertical="center" wrapText="1"/>
      <protection/>
    </xf>
    <xf numFmtId="49" fontId="3" fillId="0" borderId="12" xfId="34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0" xfId="66"/>
    <cellStyle name="Обычный 2 21" xfId="67"/>
    <cellStyle name="Обычный 2 22" xfId="68"/>
    <cellStyle name="Обычный 2 23" xfId="69"/>
    <cellStyle name="Обычный 2 24" xfId="70"/>
    <cellStyle name="Обычный 2 25" xfId="71"/>
    <cellStyle name="Обычный 2 26" xfId="72"/>
    <cellStyle name="Обычный 2 27" xfId="73"/>
    <cellStyle name="Обычный 2 28" xfId="74"/>
    <cellStyle name="Обычный 2 29" xfId="75"/>
    <cellStyle name="Обычный 2 3" xfId="76"/>
    <cellStyle name="Обычный 2 30" xfId="77"/>
    <cellStyle name="Обычный 2 31" xfId="78"/>
    <cellStyle name="Обычный 2 32" xfId="79"/>
    <cellStyle name="Обычный 2 33" xfId="80"/>
    <cellStyle name="Обычный 2 34" xfId="81"/>
    <cellStyle name="Обычный 2 35" xfId="82"/>
    <cellStyle name="Обычный 2 36" xfId="83"/>
    <cellStyle name="Обычный 2 4" xfId="84"/>
    <cellStyle name="Обычный 2 5" xfId="85"/>
    <cellStyle name="Обычный 2 6" xfId="86"/>
    <cellStyle name="Обычный 2 7" xfId="87"/>
    <cellStyle name="Обычный 2 8" xfId="88"/>
    <cellStyle name="Обычный 2 9" xfId="89"/>
    <cellStyle name="Обычный 3" xfId="90"/>
    <cellStyle name="Обычный 4" xfId="91"/>
    <cellStyle name="Обычный 5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10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zoomScale="90" zoomScaleNormal="90" zoomScalePageLayoutView="0" workbookViewId="0" topLeftCell="A1">
      <pane xSplit="2" ySplit="5" topLeftCell="C5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7" sqref="A27:IV27"/>
    </sheetView>
  </sheetViews>
  <sheetFormatPr defaultColWidth="22.28125" defaultRowHeight="15"/>
  <cols>
    <col min="1" max="1" width="37.28125" style="3" customWidth="1"/>
    <col min="2" max="2" width="26.7109375" style="4" customWidth="1"/>
    <col min="3" max="3" width="16.7109375" style="4" customWidth="1"/>
    <col min="4" max="4" width="17.00390625" style="4" customWidth="1"/>
    <col min="5" max="5" width="16.28125" style="16" customWidth="1"/>
    <col min="6" max="6" width="14.421875" style="34" customWidth="1"/>
    <col min="7" max="7" width="4.28125" style="1" customWidth="1"/>
    <col min="8" max="243" width="8.7109375" style="1" customWidth="1"/>
    <col min="244" max="244" width="3.57421875" style="1" customWidth="1"/>
    <col min="245" max="16384" width="22.28125" style="1" customWidth="1"/>
  </cols>
  <sheetData>
    <row r="1" spans="1:6" ht="58.5" customHeight="1">
      <c r="A1" s="21" t="s">
        <v>144</v>
      </c>
      <c r="B1" s="22"/>
      <c r="C1" s="22"/>
      <c r="D1" s="22"/>
      <c r="E1" s="22"/>
      <c r="F1" s="22"/>
    </row>
    <row r="3" spans="2:6" ht="15">
      <c r="B3" s="2"/>
      <c r="D3" s="16"/>
      <c r="F3" s="33" t="s">
        <v>105</v>
      </c>
    </row>
    <row r="4" spans="1:6" s="2" customFormat="1" ht="31.5" customHeight="1">
      <c r="A4" s="23" t="s">
        <v>106</v>
      </c>
      <c r="B4" s="25" t="s">
        <v>107</v>
      </c>
      <c r="C4" s="27" t="s">
        <v>143</v>
      </c>
      <c r="D4" s="27" t="s">
        <v>139</v>
      </c>
      <c r="E4" s="29" t="s">
        <v>108</v>
      </c>
      <c r="F4" s="30"/>
    </row>
    <row r="5" spans="1:6" s="2" customFormat="1" ht="46.5">
      <c r="A5" s="24"/>
      <c r="B5" s="26"/>
      <c r="C5" s="28"/>
      <c r="D5" s="28"/>
      <c r="E5" s="8" t="s">
        <v>109</v>
      </c>
      <c r="F5" s="5" t="s">
        <v>110</v>
      </c>
    </row>
    <row r="6" spans="1:6" ht="15" customHeight="1">
      <c r="A6" s="15" t="s">
        <v>0</v>
      </c>
      <c r="B6" s="7" t="s">
        <v>1</v>
      </c>
      <c r="C6" s="13">
        <f>C7+C61</f>
        <v>20580081.4</v>
      </c>
      <c r="D6" s="13">
        <f>D7+D61</f>
        <v>4204221.24</v>
      </c>
      <c r="E6" s="13">
        <f>D6-C6</f>
        <v>-16375860.159999998</v>
      </c>
      <c r="F6" s="35">
        <f>D6/C6*100</f>
        <v>20.428593834424777</v>
      </c>
    </row>
    <row r="7" spans="1:6" s="6" customFormat="1" ht="30.75">
      <c r="A7" s="9" t="s">
        <v>2</v>
      </c>
      <c r="B7" s="18" t="s">
        <v>3</v>
      </c>
      <c r="C7" s="14">
        <f>C8+C25</f>
        <v>4094540.2</v>
      </c>
      <c r="D7" s="14">
        <f>D8+D25</f>
        <v>901091.8399999999</v>
      </c>
      <c r="E7" s="14">
        <f aca="true" t="shared" si="0" ref="E7:E82">D7-C7</f>
        <v>-3193448.3600000003</v>
      </c>
      <c r="F7" s="36">
        <f aca="true" t="shared" si="1" ref="F7:F82">D7/C7*100</f>
        <v>22.00715577294857</v>
      </c>
    </row>
    <row r="8" spans="1:6" s="6" customFormat="1" ht="15">
      <c r="A8" s="9" t="s">
        <v>4</v>
      </c>
      <c r="B8" s="18"/>
      <c r="C8" s="14">
        <f>C9+C12+C14+C16+C19+C21+C24</f>
        <v>3864525.2</v>
      </c>
      <c r="D8" s="14">
        <f>D9+D12+D14+D16+D19+D21+D24</f>
        <v>853182.2399999999</v>
      </c>
      <c r="E8" s="14">
        <f t="shared" si="0"/>
        <v>-3011342.9600000004</v>
      </c>
      <c r="F8" s="36">
        <f t="shared" si="1"/>
        <v>22.077284940463056</v>
      </c>
    </row>
    <row r="9" spans="1:6" ht="15">
      <c r="A9" s="10" t="s">
        <v>5</v>
      </c>
      <c r="B9" s="7" t="s">
        <v>6</v>
      </c>
      <c r="C9" s="13">
        <f>C10+C11</f>
        <v>2658150.2</v>
      </c>
      <c r="D9" s="13">
        <f>D10+D11</f>
        <v>586437.2</v>
      </c>
      <c r="E9" s="13">
        <f t="shared" si="0"/>
        <v>-2071713.0000000002</v>
      </c>
      <c r="F9" s="35">
        <f t="shared" si="1"/>
        <v>22.061853389624105</v>
      </c>
    </row>
    <row r="10" spans="1:6" ht="15">
      <c r="A10" s="10" t="s">
        <v>7</v>
      </c>
      <c r="B10" s="7" t="s">
        <v>8</v>
      </c>
      <c r="C10" s="17">
        <v>1071677.3</v>
      </c>
      <c r="D10" s="17">
        <v>257423.5</v>
      </c>
      <c r="E10" s="13">
        <f t="shared" si="0"/>
        <v>-814253.8</v>
      </c>
      <c r="F10" s="35">
        <f t="shared" si="1"/>
        <v>24.0206170271592</v>
      </c>
    </row>
    <row r="11" spans="1:6" ht="15">
      <c r="A11" s="10" t="s">
        <v>9</v>
      </c>
      <c r="B11" s="7" t="s">
        <v>10</v>
      </c>
      <c r="C11" s="17">
        <v>1586472.9</v>
      </c>
      <c r="D11" s="17">
        <v>329013.7</v>
      </c>
      <c r="E11" s="13">
        <f t="shared" si="0"/>
        <v>-1257459.2</v>
      </c>
      <c r="F11" s="35">
        <f t="shared" si="1"/>
        <v>20.73869021021412</v>
      </c>
    </row>
    <row r="12" spans="1:6" ht="62.25">
      <c r="A12" s="10" t="s">
        <v>11</v>
      </c>
      <c r="B12" s="7" t="s">
        <v>12</v>
      </c>
      <c r="C12" s="13">
        <f>C13</f>
        <v>861556.1</v>
      </c>
      <c r="D12" s="13">
        <f>D13</f>
        <v>216742.8</v>
      </c>
      <c r="E12" s="13">
        <f t="shared" si="0"/>
        <v>-644813.3</v>
      </c>
      <c r="F12" s="35">
        <f t="shared" si="1"/>
        <v>25.157131381229846</v>
      </c>
    </row>
    <row r="13" spans="1:6" ht="46.5">
      <c r="A13" s="10" t="s">
        <v>13</v>
      </c>
      <c r="B13" s="7" t="s">
        <v>14</v>
      </c>
      <c r="C13" s="17">
        <v>861556.1</v>
      </c>
      <c r="D13" s="17">
        <v>216742.8</v>
      </c>
      <c r="E13" s="13">
        <f t="shared" si="0"/>
        <v>-644813.3</v>
      </c>
      <c r="F13" s="35">
        <f t="shared" si="1"/>
        <v>25.157131381229846</v>
      </c>
    </row>
    <row r="14" spans="1:6" ht="19.5" customHeight="1">
      <c r="A14" s="10" t="s">
        <v>15</v>
      </c>
      <c r="B14" s="7" t="s">
        <v>16</v>
      </c>
      <c r="C14" s="13">
        <f>C15</f>
        <v>2</v>
      </c>
      <c r="D14" s="13">
        <f>D15</f>
        <v>-22.8</v>
      </c>
      <c r="E14" s="13">
        <f t="shared" si="0"/>
        <v>-24.8</v>
      </c>
      <c r="F14" s="35">
        <f t="shared" si="1"/>
        <v>-1140</v>
      </c>
    </row>
    <row r="15" spans="1:6" ht="15" customHeight="1">
      <c r="A15" s="10" t="s">
        <v>17</v>
      </c>
      <c r="B15" s="7" t="s">
        <v>18</v>
      </c>
      <c r="C15" s="17">
        <v>2</v>
      </c>
      <c r="D15" s="17">
        <v>-22.8</v>
      </c>
      <c r="E15" s="13">
        <f t="shared" si="0"/>
        <v>-24.8</v>
      </c>
      <c r="F15" s="35">
        <f t="shared" si="1"/>
        <v>-1140</v>
      </c>
    </row>
    <row r="16" spans="1:6" ht="15">
      <c r="A16" s="10" t="s">
        <v>19</v>
      </c>
      <c r="B16" s="7" t="s">
        <v>20</v>
      </c>
      <c r="C16" s="13">
        <f>C17+C18</f>
        <v>317939.1</v>
      </c>
      <c r="D16" s="13">
        <f>D17+D18</f>
        <v>44099.6</v>
      </c>
      <c r="E16" s="13">
        <f t="shared" si="0"/>
        <v>-273839.5</v>
      </c>
      <c r="F16" s="35">
        <f t="shared" si="1"/>
        <v>13.870455065136689</v>
      </c>
    </row>
    <row r="17" spans="1:6" ht="15">
      <c r="A17" s="10" t="s">
        <v>21</v>
      </c>
      <c r="B17" s="7" t="s">
        <v>22</v>
      </c>
      <c r="C17" s="17">
        <v>183369</v>
      </c>
      <c r="D17" s="17">
        <v>24166.3</v>
      </c>
      <c r="E17" s="13">
        <f t="shared" si="0"/>
        <v>-159202.7</v>
      </c>
      <c r="F17" s="35">
        <f t="shared" si="1"/>
        <v>13.179054256717329</v>
      </c>
    </row>
    <row r="18" spans="1:6" ht="15">
      <c r="A18" s="10" t="s">
        <v>23</v>
      </c>
      <c r="B18" s="7" t="s">
        <v>24</v>
      </c>
      <c r="C18" s="17">
        <v>134570.1</v>
      </c>
      <c r="D18" s="17">
        <v>19933.3</v>
      </c>
      <c r="E18" s="13">
        <f t="shared" si="0"/>
        <v>-114636.8</v>
      </c>
      <c r="F18" s="35">
        <f t="shared" si="1"/>
        <v>14.812577236696708</v>
      </c>
    </row>
    <row r="19" spans="1:6" ht="46.5">
      <c r="A19" s="10" t="s">
        <v>25</v>
      </c>
      <c r="B19" s="7" t="s">
        <v>26</v>
      </c>
      <c r="C19" s="13">
        <f>C20</f>
        <v>1.8</v>
      </c>
      <c r="D19" s="13">
        <f>D20</f>
        <v>0.2</v>
      </c>
      <c r="E19" s="13">
        <f t="shared" si="0"/>
        <v>-1.6</v>
      </c>
      <c r="F19" s="35">
        <f t="shared" si="1"/>
        <v>11.111111111111112</v>
      </c>
    </row>
    <row r="20" spans="1:6" ht="62.25">
      <c r="A20" s="10" t="s">
        <v>27</v>
      </c>
      <c r="B20" s="7" t="s">
        <v>28</v>
      </c>
      <c r="C20" s="17">
        <v>1.8</v>
      </c>
      <c r="D20" s="17">
        <v>0.2</v>
      </c>
      <c r="E20" s="13">
        <f t="shared" si="0"/>
        <v>-1.6</v>
      </c>
      <c r="F20" s="35">
        <f t="shared" si="1"/>
        <v>11.111111111111112</v>
      </c>
    </row>
    <row r="21" spans="1:6" ht="15">
      <c r="A21" s="10" t="s">
        <v>29</v>
      </c>
      <c r="B21" s="7" t="s">
        <v>30</v>
      </c>
      <c r="C21" s="13">
        <f>C22+C23</f>
        <v>26876</v>
      </c>
      <c r="D21" s="13">
        <f>D22+D23</f>
        <v>5925.2</v>
      </c>
      <c r="E21" s="13">
        <f t="shared" si="0"/>
        <v>-20950.8</v>
      </c>
      <c r="F21" s="35">
        <f t="shared" si="1"/>
        <v>22.046435481470457</v>
      </c>
    </row>
    <row r="22" spans="1:6" ht="124.5">
      <c r="A22" s="10" t="s">
        <v>132</v>
      </c>
      <c r="B22" s="7" t="s">
        <v>133</v>
      </c>
      <c r="C22" s="13">
        <v>1337.5</v>
      </c>
      <c r="D22" s="13">
        <v>226.5</v>
      </c>
      <c r="E22" s="13">
        <f>D22-C22</f>
        <v>-1111</v>
      </c>
      <c r="F22" s="35">
        <f t="shared" si="1"/>
        <v>16.934579439252335</v>
      </c>
    </row>
    <row r="23" spans="1:6" ht="62.25">
      <c r="A23" s="10" t="s">
        <v>31</v>
      </c>
      <c r="B23" s="7" t="s">
        <v>32</v>
      </c>
      <c r="C23" s="13">
        <v>25538.5</v>
      </c>
      <c r="D23" s="13">
        <v>5698.7</v>
      </c>
      <c r="E23" s="13">
        <f t="shared" si="0"/>
        <v>-19839.8</v>
      </c>
      <c r="F23" s="35">
        <f t="shared" si="1"/>
        <v>22.31415314133563</v>
      </c>
    </row>
    <row r="24" spans="1:6" ht="78" hidden="1">
      <c r="A24" s="10" t="s">
        <v>33</v>
      </c>
      <c r="B24" s="7" t="s">
        <v>34</v>
      </c>
      <c r="C24" s="13">
        <v>0</v>
      </c>
      <c r="D24" s="13">
        <v>0.04</v>
      </c>
      <c r="E24" s="13">
        <f t="shared" si="0"/>
        <v>0.04</v>
      </c>
      <c r="F24" s="35" t="e">
        <f t="shared" si="1"/>
        <v>#DIV/0!</v>
      </c>
    </row>
    <row r="25" spans="1:6" ht="15">
      <c r="A25" s="9" t="s">
        <v>35</v>
      </c>
      <c r="B25" s="18"/>
      <c r="C25" s="14">
        <f>C26+C32+C36+C39+C42+C44+C58</f>
        <v>230015</v>
      </c>
      <c r="D25" s="14">
        <f>D26+D32+D36+D39+D42+D44+D58</f>
        <v>47909.6</v>
      </c>
      <c r="E25" s="14">
        <f t="shared" si="0"/>
        <v>-182105.4</v>
      </c>
      <c r="F25" s="36">
        <f t="shared" si="1"/>
        <v>20.828902462882855</v>
      </c>
    </row>
    <row r="26" spans="1:6" ht="78">
      <c r="A26" s="10" t="s">
        <v>36</v>
      </c>
      <c r="B26" s="7" t="s">
        <v>37</v>
      </c>
      <c r="C26" s="13">
        <f>C27+C28+C29+C30+C31</f>
        <v>13786.6</v>
      </c>
      <c r="D26" s="13">
        <f>D27+D28+D29+D30+D31</f>
        <v>2933.1</v>
      </c>
      <c r="E26" s="13">
        <f t="shared" si="0"/>
        <v>-10853.5</v>
      </c>
      <c r="F26" s="35">
        <f t="shared" si="1"/>
        <v>21.27500616540699</v>
      </c>
    </row>
    <row r="27" spans="1:6" ht="140.25" hidden="1">
      <c r="A27" s="10" t="s">
        <v>127</v>
      </c>
      <c r="B27" s="7" t="s">
        <v>126</v>
      </c>
      <c r="C27" s="13">
        <v>0</v>
      </c>
      <c r="D27" s="13">
        <v>0</v>
      </c>
      <c r="E27" s="13">
        <f>D27-C27</f>
        <v>0</v>
      </c>
      <c r="F27" s="35"/>
    </row>
    <row r="28" spans="1:6" ht="46.5">
      <c r="A28" s="10" t="s">
        <v>38</v>
      </c>
      <c r="B28" s="7" t="s">
        <v>39</v>
      </c>
      <c r="C28" s="17">
        <v>170</v>
      </c>
      <c r="D28" s="17">
        <v>1.1</v>
      </c>
      <c r="E28" s="13">
        <f t="shared" si="0"/>
        <v>-168.9</v>
      </c>
      <c r="F28" s="35">
        <f t="shared" si="1"/>
        <v>0.6470588235294119</v>
      </c>
    </row>
    <row r="29" spans="1:6" ht="156">
      <c r="A29" s="10" t="s">
        <v>40</v>
      </c>
      <c r="B29" s="7" t="s">
        <v>41</v>
      </c>
      <c r="C29" s="17">
        <v>12154.9</v>
      </c>
      <c r="D29" s="17">
        <v>2480.4</v>
      </c>
      <c r="E29" s="13">
        <f t="shared" si="0"/>
        <v>-9674.5</v>
      </c>
      <c r="F29" s="35">
        <f t="shared" si="1"/>
        <v>20.406584998642526</v>
      </c>
    </row>
    <row r="30" spans="1:6" ht="78" hidden="1">
      <c r="A30" s="12" t="s">
        <v>130</v>
      </c>
      <c r="B30" s="19" t="s">
        <v>131</v>
      </c>
      <c r="C30" s="17">
        <v>0</v>
      </c>
      <c r="D30" s="17">
        <v>0</v>
      </c>
      <c r="E30" s="13">
        <f>D30-C30</f>
        <v>0</v>
      </c>
      <c r="F30" s="35" t="e">
        <f t="shared" si="1"/>
        <v>#DIV/0!</v>
      </c>
    </row>
    <row r="31" spans="1:6" ht="140.25">
      <c r="A31" s="10" t="s">
        <v>42</v>
      </c>
      <c r="B31" s="7" t="s">
        <v>43</v>
      </c>
      <c r="C31" s="17">
        <v>1461.7</v>
      </c>
      <c r="D31" s="17">
        <v>451.6</v>
      </c>
      <c r="E31" s="13">
        <f t="shared" si="0"/>
        <v>-1010.1</v>
      </c>
      <c r="F31" s="35">
        <f t="shared" si="1"/>
        <v>30.89553259902853</v>
      </c>
    </row>
    <row r="32" spans="1:6" ht="30.75">
      <c r="A32" s="10" t="s">
        <v>44</v>
      </c>
      <c r="B32" s="7" t="s">
        <v>45</v>
      </c>
      <c r="C32" s="13">
        <f>C33+C34+C35</f>
        <v>36591.2</v>
      </c>
      <c r="D32" s="13">
        <f>D33+D34+D35</f>
        <v>12269.199999999999</v>
      </c>
      <c r="E32" s="13">
        <f t="shared" si="0"/>
        <v>-24322</v>
      </c>
      <c r="F32" s="35">
        <f t="shared" si="1"/>
        <v>33.53046634163405</v>
      </c>
    </row>
    <row r="33" spans="1:6" ht="30.75">
      <c r="A33" s="10" t="s">
        <v>46</v>
      </c>
      <c r="B33" s="7" t="s">
        <v>47</v>
      </c>
      <c r="C33" s="17">
        <v>4671.4</v>
      </c>
      <c r="D33" s="17">
        <v>1784.9</v>
      </c>
      <c r="E33" s="13">
        <f t="shared" si="0"/>
        <v>-2886.4999999999995</v>
      </c>
      <c r="F33" s="35">
        <f t="shared" si="1"/>
        <v>38.209102196343714</v>
      </c>
    </row>
    <row r="34" spans="1:6" ht="15">
      <c r="A34" s="10" t="s">
        <v>48</v>
      </c>
      <c r="B34" s="7" t="s">
        <v>49</v>
      </c>
      <c r="C34" s="17">
        <v>618.7</v>
      </c>
      <c r="D34" s="17">
        <v>106.5</v>
      </c>
      <c r="E34" s="13">
        <f t="shared" si="0"/>
        <v>-512.2</v>
      </c>
      <c r="F34" s="35">
        <f t="shared" si="1"/>
        <v>17.2135122030063</v>
      </c>
    </row>
    <row r="35" spans="1:6" ht="15">
      <c r="A35" s="10" t="s">
        <v>50</v>
      </c>
      <c r="B35" s="7" t="s">
        <v>51</v>
      </c>
      <c r="C35" s="17">
        <v>31301.1</v>
      </c>
      <c r="D35" s="17">
        <v>10377.8</v>
      </c>
      <c r="E35" s="13">
        <f t="shared" si="0"/>
        <v>-20923.3</v>
      </c>
      <c r="F35" s="35">
        <f t="shared" si="1"/>
        <v>33.1547453603867</v>
      </c>
    </row>
    <row r="36" spans="1:6" ht="62.25">
      <c r="A36" s="10" t="s">
        <v>140</v>
      </c>
      <c r="B36" s="7" t="s">
        <v>52</v>
      </c>
      <c r="C36" s="13">
        <f>C37+C38</f>
        <v>9436.3</v>
      </c>
      <c r="D36" s="13">
        <f>D37+D38</f>
        <v>3738.5</v>
      </c>
      <c r="E36" s="13">
        <f t="shared" si="0"/>
        <v>-5697.799999999999</v>
      </c>
      <c r="F36" s="35">
        <f t="shared" si="1"/>
        <v>39.61828258957431</v>
      </c>
    </row>
    <row r="37" spans="1:6" ht="30.75">
      <c r="A37" s="10" t="s">
        <v>53</v>
      </c>
      <c r="B37" s="7" t="s">
        <v>54</v>
      </c>
      <c r="C37" s="17">
        <v>3906.4</v>
      </c>
      <c r="D37" s="17">
        <v>1339.5</v>
      </c>
      <c r="E37" s="13">
        <f t="shared" si="0"/>
        <v>-2566.9</v>
      </c>
      <c r="F37" s="35">
        <f t="shared" si="1"/>
        <v>34.28988326848249</v>
      </c>
    </row>
    <row r="38" spans="1:6" ht="30.75">
      <c r="A38" s="10" t="s">
        <v>55</v>
      </c>
      <c r="B38" s="7" t="s">
        <v>56</v>
      </c>
      <c r="C38" s="17">
        <v>5529.9</v>
      </c>
      <c r="D38" s="17">
        <v>2399</v>
      </c>
      <c r="E38" s="13">
        <f t="shared" si="0"/>
        <v>-3130.8999999999996</v>
      </c>
      <c r="F38" s="35">
        <f t="shared" si="1"/>
        <v>43.3823396444782</v>
      </c>
    </row>
    <row r="39" spans="1:6" ht="46.5">
      <c r="A39" s="10" t="s">
        <v>57</v>
      </c>
      <c r="B39" s="7" t="s">
        <v>58</v>
      </c>
      <c r="C39" s="13">
        <f>C41+C40</f>
        <v>0</v>
      </c>
      <c r="D39" s="13">
        <f>D41+D40</f>
        <v>751.5</v>
      </c>
      <c r="E39" s="13">
        <f t="shared" si="0"/>
        <v>751.5</v>
      </c>
      <c r="F39" s="35"/>
    </row>
    <row r="40" spans="1:6" ht="140.25" hidden="1">
      <c r="A40" s="11" t="s">
        <v>124</v>
      </c>
      <c r="B40" s="31" t="s">
        <v>125</v>
      </c>
      <c r="C40" s="13">
        <v>0</v>
      </c>
      <c r="D40" s="13">
        <v>0</v>
      </c>
      <c r="E40" s="13">
        <f>D40-C40</f>
        <v>0</v>
      </c>
      <c r="F40" s="35"/>
    </row>
    <row r="41" spans="1:6" ht="62.25">
      <c r="A41" s="10" t="s">
        <v>59</v>
      </c>
      <c r="B41" s="7" t="s">
        <v>60</v>
      </c>
      <c r="C41" s="17">
        <v>0</v>
      </c>
      <c r="D41" s="17">
        <v>751.5</v>
      </c>
      <c r="E41" s="13">
        <f t="shared" si="0"/>
        <v>751.5</v>
      </c>
      <c r="F41" s="35"/>
    </row>
    <row r="42" spans="1:6" ht="30.75">
      <c r="A42" s="10" t="s">
        <v>61</v>
      </c>
      <c r="B42" s="7" t="s">
        <v>62</v>
      </c>
      <c r="C42" s="13">
        <f>C43</f>
        <v>70</v>
      </c>
      <c r="D42" s="13">
        <f>D43</f>
        <v>43.5</v>
      </c>
      <c r="E42" s="13">
        <f t="shared" si="0"/>
        <v>-26.5</v>
      </c>
      <c r="F42" s="35">
        <f t="shared" si="1"/>
        <v>62.142857142857146</v>
      </c>
    </row>
    <row r="43" spans="1:6" ht="62.25" customHeight="1">
      <c r="A43" s="10" t="s">
        <v>63</v>
      </c>
      <c r="B43" s="7" t="s">
        <v>64</v>
      </c>
      <c r="C43" s="17">
        <v>70</v>
      </c>
      <c r="D43" s="17">
        <v>43.5</v>
      </c>
      <c r="E43" s="13">
        <f t="shared" si="0"/>
        <v>-26.5</v>
      </c>
      <c r="F43" s="35">
        <f t="shared" si="1"/>
        <v>62.142857142857146</v>
      </c>
    </row>
    <row r="44" spans="1:6" ht="30.75">
      <c r="A44" s="10" t="s">
        <v>65</v>
      </c>
      <c r="B44" s="7" t="s">
        <v>66</v>
      </c>
      <c r="C44" s="13">
        <f>C45+C46+C47+C48+C49+C50+C51+C52+C53+C54+C55+C56+C57</f>
        <v>169426.6</v>
      </c>
      <c r="D44" s="13">
        <f>D45+D46+D47+D48+D49+D50+D51+D52+D53+D54+D55+D56+D57</f>
        <v>28113.7</v>
      </c>
      <c r="E44" s="13">
        <f t="shared" si="0"/>
        <v>-141312.9</v>
      </c>
      <c r="F44" s="35">
        <f t="shared" si="1"/>
        <v>16.593439282851687</v>
      </c>
    </row>
    <row r="45" spans="1:6" ht="140.25">
      <c r="A45" s="10" t="s">
        <v>67</v>
      </c>
      <c r="B45" s="7" t="s">
        <v>68</v>
      </c>
      <c r="C45" s="17">
        <v>100</v>
      </c>
      <c r="D45" s="17">
        <v>34.7</v>
      </c>
      <c r="E45" s="13">
        <f t="shared" si="0"/>
        <v>-65.3</v>
      </c>
      <c r="F45" s="35">
        <f t="shared" si="1"/>
        <v>34.7</v>
      </c>
    </row>
    <row r="46" spans="1:6" ht="46.5" hidden="1">
      <c r="A46" s="10" t="s">
        <v>141</v>
      </c>
      <c r="B46" s="31" t="s">
        <v>122</v>
      </c>
      <c r="C46" s="17">
        <v>0</v>
      </c>
      <c r="D46" s="17">
        <v>0</v>
      </c>
      <c r="E46" s="13">
        <f>D46-C46</f>
        <v>0</v>
      </c>
      <c r="F46" s="35" t="e">
        <f t="shared" si="1"/>
        <v>#DIV/0!</v>
      </c>
    </row>
    <row r="47" spans="1:6" ht="62.25">
      <c r="A47" s="10" t="s">
        <v>142</v>
      </c>
      <c r="B47" s="32" t="s">
        <v>123</v>
      </c>
      <c r="C47" s="17">
        <v>52</v>
      </c>
      <c r="D47" s="17">
        <v>51</v>
      </c>
      <c r="E47" s="13">
        <f>D47-C47</f>
        <v>-1</v>
      </c>
      <c r="F47" s="35">
        <f t="shared" si="1"/>
        <v>98.07692307692307</v>
      </c>
    </row>
    <row r="48" spans="1:6" ht="30.75" hidden="1">
      <c r="A48" s="10" t="s">
        <v>135</v>
      </c>
      <c r="B48" s="32" t="s">
        <v>136</v>
      </c>
      <c r="C48" s="17">
        <v>0</v>
      </c>
      <c r="D48" s="17">
        <v>0</v>
      </c>
      <c r="E48" s="13">
        <f t="shared" si="0"/>
        <v>0</v>
      </c>
      <c r="F48" s="35" t="e">
        <f t="shared" si="1"/>
        <v>#DIV/0!</v>
      </c>
    </row>
    <row r="49" spans="1:6" ht="202.5">
      <c r="A49" s="10" t="s">
        <v>69</v>
      </c>
      <c r="B49" s="7" t="s">
        <v>70</v>
      </c>
      <c r="C49" s="17">
        <v>20</v>
      </c>
      <c r="D49" s="17">
        <v>56.1</v>
      </c>
      <c r="E49" s="13">
        <f t="shared" si="0"/>
        <v>36.1</v>
      </c>
      <c r="F49" s="35">
        <f t="shared" si="1"/>
        <v>280.5</v>
      </c>
    </row>
    <row r="50" spans="1:6" ht="46.5">
      <c r="A50" s="10" t="s">
        <v>71</v>
      </c>
      <c r="B50" s="7" t="s">
        <v>72</v>
      </c>
      <c r="C50" s="17">
        <v>0</v>
      </c>
      <c r="D50" s="17">
        <v>0.2</v>
      </c>
      <c r="E50" s="13">
        <f t="shared" si="0"/>
        <v>0.2</v>
      </c>
      <c r="F50" s="35"/>
    </row>
    <row r="51" spans="1:6" ht="62.25">
      <c r="A51" s="10" t="s">
        <v>73</v>
      </c>
      <c r="B51" s="7" t="s">
        <v>74</v>
      </c>
      <c r="C51" s="17">
        <v>0</v>
      </c>
      <c r="D51" s="17">
        <v>111.1</v>
      </c>
      <c r="E51" s="13">
        <f t="shared" si="0"/>
        <v>111.1</v>
      </c>
      <c r="F51" s="35"/>
    </row>
    <row r="52" spans="1:6" ht="51.75" customHeight="1">
      <c r="A52" s="10" t="s">
        <v>75</v>
      </c>
      <c r="B52" s="7" t="s">
        <v>76</v>
      </c>
      <c r="C52" s="17">
        <v>163654</v>
      </c>
      <c r="D52" s="17">
        <v>27475.9</v>
      </c>
      <c r="E52" s="13">
        <f t="shared" si="0"/>
        <v>-136178.1</v>
      </c>
      <c r="F52" s="35">
        <f t="shared" si="1"/>
        <v>16.78901829469491</v>
      </c>
    </row>
    <row r="53" spans="1:6" ht="78">
      <c r="A53" s="10" t="s">
        <v>77</v>
      </c>
      <c r="B53" s="7" t="s">
        <v>78</v>
      </c>
      <c r="C53" s="17">
        <v>335</v>
      </c>
      <c r="D53" s="17">
        <v>6.5</v>
      </c>
      <c r="E53" s="13">
        <f t="shared" si="0"/>
        <v>-328.5</v>
      </c>
      <c r="F53" s="35">
        <f t="shared" si="1"/>
        <v>1.9402985074626864</v>
      </c>
    </row>
    <row r="54" spans="1:6" ht="97.5" customHeight="1">
      <c r="A54" s="10" t="s">
        <v>79</v>
      </c>
      <c r="B54" s="7" t="s">
        <v>80</v>
      </c>
      <c r="C54" s="17">
        <v>471.4</v>
      </c>
      <c r="D54" s="17">
        <v>141.9</v>
      </c>
      <c r="E54" s="13">
        <f t="shared" si="0"/>
        <v>-329.5</v>
      </c>
      <c r="F54" s="35">
        <f t="shared" si="1"/>
        <v>30.10182435299109</v>
      </c>
    </row>
    <row r="55" spans="1:6" ht="108.75">
      <c r="A55" s="10" t="s">
        <v>81</v>
      </c>
      <c r="B55" s="7" t="s">
        <v>82</v>
      </c>
      <c r="C55" s="17">
        <v>105</v>
      </c>
      <c r="D55" s="17">
        <v>0</v>
      </c>
      <c r="E55" s="13">
        <f t="shared" si="0"/>
        <v>-105</v>
      </c>
      <c r="F55" s="35">
        <f t="shared" si="1"/>
        <v>0</v>
      </c>
    </row>
    <row r="56" spans="1:6" ht="140.25">
      <c r="A56" s="10" t="s">
        <v>83</v>
      </c>
      <c r="B56" s="7" t="s">
        <v>84</v>
      </c>
      <c r="C56" s="17">
        <v>4213</v>
      </c>
      <c r="D56" s="17">
        <v>25.8</v>
      </c>
      <c r="E56" s="13">
        <f t="shared" si="0"/>
        <v>-4187.2</v>
      </c>
      <c r="F56" s="35">
        <f t="shared" si="1"/>
        <v>0.6123902207453121</v>
      </c>
    </row>
    <row r="57" spans="1:6" s="6" customFormat="1" ht="46.5">
      <c r="A57" s="10" t="s">
        <v>85</v>
      </c>
      <c r="B57" s="7" t="s">
        <v>86</v>
      </c>
      <c r="C57" s="17">
        <v>476.2</v>
      </c>
      <c r="D57" s="17">
        <v>210.5</v>
      </c>
      <c r="E57" s="13">
        <f t="shared" si="0"/>
        <v>-265.7</v>
      </c>
      <c r="F57" s="35">
        <f t="shared" si="1"/>
        <v>44.20411591768165</v>
      </c>
    </row>
    <row r="58" spans="1:6" ht="30.75">
      <c r="A58" s="10" t="s">
        <v>87</v>
      </c>
      <c r="B58" s="7" t="s">
        <v>88</v>
      </c>
      <c r="C58" s="13">
        <f>C59+C60</f>
        <v>704.3</v>
      </c>
      <c r="D58" s="13">
        <f>D59+D60</f>
        <v>60.10000000000001</v>
      </c>
      <c r="E58" s="13">
        <f t="shared" si="0"/>
        <v>-644.1999999999999</v>
      </c>
      <c r="F58" s="35">
        <f t="shared" si="1"/>
        <v>8.533295470680109</v>
      </c>
    </row>
    <row r="59" spans="1:6" ht="15">
      <c r="A59" s="10" t="s">
        <v>89</v>
      </c>
      <c r="B59" s="7" t="s">
        <v>90</v>
      </c>
      <c r="C59" s="17">
        <v>0</v>
      </c>
      <c r="D59" s="17">
        <v>-13.3</v>
      </c>
      <c r="E59" s="13">
        <f t="shared" si="0"/>
        <v>-13.3</v>
      </c>
      <c r="F59" s="35"/>
    </row>
    <row r="60" spans="1:6" ht="15">
      <c r="A60" s="10" t="s">
        <v>91</v>
      </c>
      <c r="B60" s="7" t="s">
        <v>92</v>
      </c>
      <c r="C60" s="17">
        <v>704.3</v>
      </c>
      <c r="D60" s="17">
        <v>73.4</v>
      </c>
      <c r="E60" s="13">
        <f t="shared" si="0"/>
        <v>-630.9</v>
      </c>
      <c r="F60" s="35">
        <f t="shared" si="1"/>
        <v>10.42169530029817</v>
      </c>
    </row>
    <row r="61" spans="1:6" s="6" customFormat="1" ht="30.75">
      <c r="A61" s="9" t="s">
        <v>111</v>
      </c>
      <c r="B61" s="18" t="s">
        <v>112</v>
      </c>
      <c r="C61" s="14">
        <f>C62+C73+C78+C80+C83</f>
        <v>16485541.2</v>
      </c>
      <c r="D61" s="14">
        <f>D62+D73+D78+D80+D83+0.1</f>
        <v>3303129.4000000004</v>
      </c>
      <c r="E61" s="14">
        <f t="shared" si="0"/>
        <v>-13182411.799999999</v>
      </c>
      <c r="F61" s="36">
        <f t="shared" si="1"/>
        <v>20.03652388433569</v>
      </c>
    </row>
    <row r="62" spans="1:6" ht="62.25">
      <c r="A62" s="10" t="s">
        <v>113</v>
      </c>
      <c r="B62" s="7" t="s">
        <v>114</v>
      </c>
      <c r="C62" s="13">
        <f>C63+C70+C71+C72</f>
        <v>16476641.2</v>
      </c>
      <c r="D62" s="13">
        <f>D63+D70+D71+D72</f>
        <v>3016615.2</v>
      </c>
      <c r="E62" s="13">
        <f t="shared" si="0"/>
        <v>-13460026</v>
      </c>
      <c r="F62" s="35">
        <f t="shared" si="1"/>
        <v>18.30843533814404</v>
      </c>
    </row>
    <row r="63" spans="1:6" ht="30.75">
      <c r="A63" s="10" t="s">
        <v>115</v>
      </c>
      <c r="B63" s="7" t="s">
        <v>145</v>
      </c>
      <c r="C63" s="13">
        <f>SUM(C64:C69)</f>
        <v>10205824</v>
      </c>
      <c r="D63" s="13">
        <f>SUM(D64:D69)</f>
        <v>2551456.5</v>
      </c>
      <c r="E63" s="13">
        <f t="shared" si="0"/>
        <v>-7654367.5</v>
      </c>
      <c r="F63" s="35">
        <f t="shared" si="1"/>
        <v>25.000004899163457</v>
      </c>
    </row>
    <row r="64" spans="1:6" ht="30.75">
      <c r="A64" s="10" t="s">
        <v>116</v>
      </c>
      <c r="B64" s="7" t="s">
        <v>146</v>
      </c>
      <c r="C64" s="13">
        <v>9868362</v>
      </c>
      <c r="D64" s="13">
        <v>2467090.5</v>
      </c>
      <c r="E64" s="13">
        <f t="shared" si="0"/>
        <v>-7401271.5</v>
      </c>
      <c r="F64" s="35">
        <f t="shared" si="1"/>
        <v>25</v>
      </c>
    </row>
    <row r="65" spans="1:6" ht="46.5" hidden="1">
      <c r="A65" s="10" t="s">
        <v>117</v>
      </c>
      <c r="B65" s="7" t="s">
        <v>147</v>
      </c>
      <c r="C65" s="13">
        <v>0</v>
      </c>
      <c r="D65" s="13">
        <v>0</v>
      </c>
      <c r="E65" s="13">
        <f>D65-C65</f>
        <v>0</v>
      </c>
      <c r="F65" s="35" t="e">
        <f>D65/C65*100</f>
        <v>#DIV/0!</v>
      </c>
    </row>
    <row r="66" spans="1:6" ht="78">
      <c r="A66" s="10" t="s">
        <v>137</v>
      </c>
      <c r="B66" s="7" t="s">
        <v>148</v>
      </c>
      <c r="C66" s="13">
        <v>337462</v>
      </c>
      <c r="D66" s="13">
        <v>84366</v>
      </c>
      <c r="E66" s="13">
        <f>D66-C66</f>
        <v>-253096</v>
      </c>
      <c r="F66" s="35">
        <f>D66/C66*100</f>
        <v>25.00014816483041</v>
      </c>
    </row>
    <row r="67" spans="1:6" ht="15" customHeight="1" hidden="1">
      <c r="A67" s="12" t="s">
        <v>134</v>
      </c>
      <c r="B67" s="20" t="s">
        <v>149</v>
      </c>
      <c r="C67" s="13">
        <v>0</v>
      </c>
      <c r="D67" s="13">
        <v>0</v>
      </c>
      <c r="E67" s="13">
        <f>D67-C67</f>
        <v>0</v>
      </c>
      <c r="F67" s="35" t="e">
        <f>D67/C67*100</f>
        <v>#DIV/0!</v>
      </c>
    </row>
    <row r="68" spans="1:6" ht="171" hidden="1">
      <c r="A68" s="10" t="s">
        <v>138</v>
      </c>
      <c r="B68" s="7" t="s">
        <v>150</v>
      </c>
      <c r="C68" s="13">
        <v>0</v>
      </c>
      <c r="D68" s="13">
        <v>0</v>
      </c>
      <c r="E68" s="13">
        <f t="shared" si="0"/>
        <v>0</v>
      </c>
      <c r="F68" s="35" t="e">
        <f t="shared" si="1"/>
        <v>#DIV/0!</v>
      </c>
    </row>
    <row r="69" spans="1:6" ht="15" customHeight="1" hidden="1">
      <c r="A69" s="10" t="s">
        <v>128</v>
      </c>
      <c r="B69" s="7" t="s">
        <v>151</v>
      </c>
      <c r="C69" s="13"/>
      <c r="D69" s="13">
        <v>0</v>
      </c>
      <c r="E69" s="13">
        <f t="shared" si="0"/>
        <v>0</v>
      </c>
      <c r="F69" s="35" t="e">
        <f t="shared" si="1"/>
        <v>#DIV/0!</v>
      </c>
    </row>
    <row r="70" spans="1:6" ht="46.5">
      <c r="A70" s="10" t="s">
        <v>118</v>
      </c>
      <c r="B70" s="7" t="s">
        <v>152</v>
      </c>
      <c r="C70" s="13">
        <v>4079001.2</v>
      </c>
      <c r="D70" s="13">
        <v>49290.9</v>
      </c>
      <c r="E70" s="13">
        <f t="shared" si="0"/>
        <v>-4029710.3000000003</v>
      </c>
      <c r="F70" s="35">
        <f t="shared" si="1"/>
        <v>1.2084061166738562</v>
      </c>
    </row>
    <row r="71" spans="1:6" ht="30.75">
      <c r="A71" s="10" t="s">
        <v>119</v>
      </c>
      <c r="B71" s="7" t="s">
        <v>153</v>
      </c>
      <c r="C71" s="13">
        <v>1160283.4</v>
      </c>
      <c r="D71" s="13">
        <v>319312.2</v>
      </c>
      <c r="E71" s="13">
        <f t="shared" si="0"/>
        <v>-840971.2</v>
      </c>
      <c r="F71" s="35">
        <f t="shared" si="1"/>
        <v>27.520190325915205</v>
      </c>
    </row>
    <row r="72" spans="1:6" ht="15">
      <c r="A72" s="10" t="s">
        <v>120</v>
      </c>
      <c r="B72" s="7" t="s">
        <v>154</v>
      </c>
      <c r="C72" s="13">
        <v>1031532.6</v>
      </c>
      <c r="D72" s="13">
        <v>96555.6</v>
      </c>
      <c r="E72" s="13">
        <f t="shared" si="0"/>
        <v>-934977</v>
      </c>
      <c r="F72" s="35">
        <f t="shared" si="1"/>
        <v>9.360402182151104</v>
      </c>
    </row>
    <row r="73" spans="1:6" s="6" customFormat="1" ht="78.75" customHeight="1">
      <c r="A73" s="9" t="s">
        <v>93</v>
      </c>
      <c r="B73" s="18" t="s">
        <v>94</v>
      </c>
      <c r="C73" s="14">
        <f>C74</f>
        <v>0</v>
      </c>
      <c r="D73" s="14">
        <f>D74</f>
        <v>-4.6</v>
      </c>
      <c r="E73" s="14">
        <f t="shared" si="0"/>
        <v>-4.6</v>
      </c>
      <c r="F73" s="36"/>
    </row>
    <row r="74" spans="1:6" ht="62.25">
      <c r="A74" s="10" t="s">
        <v>95</v>
      </c>
      <c r="B74" s="7" t="s">
        <v>155</v>
      </c>
      <c r="C74" s="13">
        <f>SUM(C75:C77)</f>
        <v>0</v>
      </c>
      <c r="D74" s="13">
        <f>SUM(D75:D77)</f>
        <v>-4.6</v>
      </c>
      <c r="E74" s="13">
        <f>D74-C74</f>
        <v>-4.6</v>
      </c>
      <c r="F74" s="35"/>
    </row>
    <row r="75" spans="1:6" ht="78">
      <c r="A75" s="10" t="s">
        <v>96</v>
      </c>
      <c r="B75" s="7" t="s">
        <v>156</v>
      </c>
      <c r="C75" s="13">
        <v>0</v>
      </c>
      <c r="D75" s="13">
        <v>-4.6</v>
      </c>
      <c r="E75" s="13">
        <f t="shared" si="0"/>
        <v>-4.6</v>
      </c>
      <c r="F75" s="35"/>
    </row>
    <row r="76" spans="1:6" ht="140.25" customHeight="1" hidden="1">
      <c r="A76" s="10" t="s">
        <v>121</v>
      </c>
      <c r="B76" s="7" t="s">
        <v>157</v>
      </c>
      <c r="C76" s="13"/>
      <c r="D76" s="13">
        <v>0</v>
      </c>
      <c r="E76" s="14">
        <f t="shared" si="0"/>
        <v>0</v>
      </c>
      <c r="F76" s="35" t="e">
        <f t="shared" si="1"/>
        <v>#DIV/0!</v>
      </c>
    </row>
    <row r="77" spans="1:6" ht="218.25" hidden="1">
      <c r="A77" s="10" t="s">
        <v>129</v>
      </c>
      <c r="B77" s="7" t="s">
        <v>158</v>
      </c>
      <c r="C77" s="13">
        <v>0</v>
      </c>
      <c r="D77" s="13">
        <v>0</v>
      </c>
      <c r="E77" s="13">
        <f t="shared" si="0"/>
        <v>0</v>
      </c>
      <c r="F77" s="35" t="e">
        <f t="shared" si="1"/>
        <v>#DIV/0!</v>
      </c>
    </row>
    <row r="78" spans="1:6" ht="30.75">
      <c r="A78" s="9" t="s">
        <v>97</v>
      </c>
      <c r="B78" s="18" t="s">
        <v>98</v>
      </c>
      <c r="C78" s="14">
        <f>C79</f>
        <v>8900</v>
      </c>
      <c r="D78" s="14">
        <f>D79</f>
        <v>3552.2</v>
      </c>
      <c r="E78" s="14">
        <f t="shared" si="0"/>
        <v>-5347.8</v>
      </c>
      <c r="F78" s="36">
        <f t="shared" si="1"/>
        <v>39.912359550561796</v>
      </c>
    </row>
    <row r="79" spans="1:6" ht="46.5">
      <c r="A79" s="10" t="s">
        <v>99</v>
      </c>
      <c r="B79" s="7" t="s">
        <v>159</v>
      </c>
      <c r="C79" s="17">
        <v>8900</v>
      </c>
      <c r="D79" s="17">
        <v>3552.2</v>
      </c>
      <c r="E79" s="13">
        <f t="shared" si="0"/>
        <v>-5347.8</v>
      </c>
      <c r="F79" s="35">
        <f t="shared" si="1"/>
        <v>39.912359550561796</v>
      </c>
    </row>
    <row r="80" spans="1:6" s="6" customFormat="1" ht="186.75">
      <c r="A80" s="9" t="s">
        <v>100</v>
      </c>
      <c r="B80" s="18" t="s">
        <v>101</v>
      </c>
      <c r="C80" s="14">
        <f>C81+C82</f>
        <v>0</v>
      </c>
      <c r="D80" s="14">
        <f>D81+D82</f>
        <v>390536.6</v>
      </c>
      <c r="E80" s="14">
        <f t="shared" si="0"/>
        <v>390536.6</v>
      </c>
      <c r="F80" s="36"/>
    </row>
    <row r="81" spans="1:6" ht="79.5" customHeight="1">
      <c r="A81" s="10" t="s">
        <v>161</v>
      </c>
      <c r="B81" s="5" t="s">
        <v>162</v>
      </c>
      <c r="C81" s="13">
        <v>0</v>
      </c>
      <c r="D81" s="13">
        <v>358328.3</v>
      </c>
      <c r="E81" s="13">
        <f>D81-C81</f>
        <v>358328.3</v>
      </c>
      <c r="F81" s="35"/>
    </row>
    <row r="82" spans="1:6" ht="156">
      <c r="A82" s="10" t="s">
        <v>160</v>
      </c>
      <c r="B82" s="7" t="s">
        <v>163</v>
      </c>
      <c r="C82" s="13">
        <v>0</v>
      </c>
      <c r="D82" s="13">
        <v>32208.3</v>
      </c>
      <c r="E82" s="13">
        <f t="shared" si="0"/>
        <v>32208.3</v>
      </c>
      <c r="F82" s="35"/>
    </row>
    <row r="83" spans="1:6" ht="93">
      <c r="A83" s="9" t="s">
        <v>102</v>
      </c>
      <c r="B83" s="18" t="s">
        <v>103</v>
      </c>
      <c r="C83" s="14">
        <f>C84</f>
        <v>0</v>
      </c>
      <c r="D83" s="14">
        <f>D84</f>
        <v>-107570.1</v>
      </c>
      <c r="E83" s="14">
        <f>D83-C83</f>
        <v>-107570.1</v>
      </c>
      <c r="F83" s="36"/>
    </row>
    <row r="84" spans="1:6" ht="93">
      <c r="A84" s="10" t="s">
        <v>104</v>
      </c>
      <c r="B84" s="7" t="s">
        <v>164</v>
      </c>
      <c r="C84" s="13">
        <v>0</v>
      </c>
      <c r="D84" s="13">
        <v>-107570.1</v>
      </c>
      <c r="E84" s="13">
        <f>D84-C84</f>
        <v>-107570.1</v>
      </c>
      <c r="F84" s="35"/>
    </row>
  </sheetData>
  <sheetProtection/>
  <mergeCells count="6">
    <mergeCell ref="A1:F1"/>
    <mergeCell ref="A4:A5"/>
    <mergeCell ref="B4:B5"/>
    <mergeCell ref="C4:C5"/>
    <mergeCell ref="D4:D5"/>
    <mergeCell ref="E4:F4"/>
  </mergeCells>
  <printOptions/>
  <pageMargins left="0.32" right="0.17" top="0.57" bottom="0.3937007874015748" header="0.17" footer="0.1968503937007874"/>
  <pageSetup firstPageNumber="2" useFirstPageNumber="1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Лунина</cp:lastModifiedBy>
  <cp:lastPrinted>2019-04-17T03:32:58Z</cp:lastPrinted>
  <dcterms:created xsi:type="dcterms:W3CDTF">2016-04-05T04:35:34Z</dcterms:created>
  <dcterms:modified xsi:type="dcterms:W3CDTF">2019-04-17T03:33:43Z</dcterms:modified>
  <cp:category/>
  <cp:version/>
  <cp:contentType/>
  <cp:contentStatus/>
</cp:coreProperties>
</file>