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" yWindow="120" windowWidth="18996" windowHeight="7224" activeTab="0"/>
  </bookViews>
  <sheets>
    <sheet name="КБ РА" sheetId="1" r:id="rId1"/>
  </sheets>
  <definedNames>
    <definedName name="_xlnm.Print_Titles" localSheetId="0">'КБ РА'!$3:$4</definedName>
    <definedName name="_xlnm.Print_Area" localSheetId="0">'КБ РА'!$A$1:$F$106</definedName>
  </definedNames>
  <calcPr fullCalcOnLoad="1"/>
</workbook>
</file>

<file path=xl/comments1.xml><?xml version="1.0" encoding="utf-8"?>
<comments xmlns="http://schemas.openxmlformats.org/spreadsheetml/2006/main">
  <authors>
    <author>Лунина</author>
  </authors>
  <commentList>
    <comment ref="B85" authorId="0">
      <text>
        <r>
          <rPr>
            <b/>
            <sz val="9"/>
            <rFont val="Tahoma"/>
            <family val="2"/>
          </rPr>
          <t>Лунина:</t>
        </r>
        <r>
          <rPr>
            <sz val="9"/>
            <rFont val="Tahoma"/>
            <family val="2"/>
          </rPr>
          <t xml:space="preserve">
исключен приказом МФ РФ от 30.11.18 № 245н</t>
        </r>
      </text>
    </comment>
    <comment ref="B86" authorId="0">
      <text>
        <r>
          <rPr>
            <b/>
            <sz val="9"/>
            <rFont val="Tahoma"/>
            <family val="2"/>
          </rPr>
          <t>Лунина:</t>
        </r>
        <r>
          <rPr>
            <sz val="9"/>
            <rFont val="Tahoma"/>
            <family val="2"/>
          </rPr>
          <t xml:space="preserve">
искл.приказом МФ РФ от 30.11.18 № 245н</t>
        </r>
      </text>
    </comment>
  </commentList>
</comments>
</file>

<file path=xl/sharedStrings.xml><?xml version="1.0" encoding="utf-8"?>
<sst xmlns="http://schemas.openxmlformats.org/spreadsheetml/2006/main" count="211" uniqueCount="211">
  <si>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</si>
  <si>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</si>
  <si>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</si>
  <si>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</si>
  <si>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</si>
  <si>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</si>
  <si>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</si>
  <si>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</si>
  <si>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</si>
  <si>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</si>
  <si>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</si>
  <si>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</si>
  <si>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</si>
  <si>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</si>
  <si>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</si>
  <si>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</si>
  <si>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</si>
  <si>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</si>
  <si>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</si>
  <si>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</si>
  <si>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</si>
  <si>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</si>
  <si>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</si>
  <si>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</si>
  <si>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</si>
  <si>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</si>
  <si>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</si>
  <si>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</si>
  <si>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</si>
  <si>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</si>
  <si>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</si>
  <si>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</si>
  <si>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</si>
  <si>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</si>
  <si>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</si>
  <si>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</si>
  <si>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</si>
  <si>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</si>
  <si>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</si>
  <si>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</si>
  <si>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</si>
  <si>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</si>
  <si>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</si>
  <si>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</si>
  <si>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</si>
  <si>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</si>
  <si>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</si>
  <si>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</si>
  <si>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</si>
  <si>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</si>
  <si>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</si>
  <si>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</si>
  <si>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</si>
  <si>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</si>
  <si>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</si>
  <si>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</si>
  <si>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</si>
  <si>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</si>
  <si>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</si>
  <si>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</si>
  <si>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</si>
  <si>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</si>
  <si>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</si>
  <si>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</si>
  <si>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</si>
  <si>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</si>
  <si>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</si>
  <si>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</si>
  <si>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</si>
  <si>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</si>
  <si>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00011602000000000140</t>
  </si>
  <si>
    <t>00011603000000000140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</si>
  <si>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</si>
  <si>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</si>
  <si>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о рекламе</t>
  </si>
  <si>
    <t>00011626000010000140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</si>
  <si>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</si>
  <si>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</si>
  <si>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</si>
  <si>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</si>
  <si>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</si>
  <si>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</si>
  <si>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</si>
  <si>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</si>
  <si>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</si>
  <si>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</si>
  <si>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</si>
  <si>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</si>
  <si>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</si>
  <si>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</si>
  <si>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</si>
  <si>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</si>
  <si>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</si>
  <si>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</si>
  <si>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</si>
  <si>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</si>
  <si>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</si>
  <si>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</si>
  <si>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</si>
  <si>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</si>
  <si>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</si>
  <si>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</si>
  <si>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</si>
  <si>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</si>
  <si>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</si>
  <si>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</si>
  <si>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</si>
  <si>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</si>
  <si>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</si>
  <si>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Предоставление  государственными (муниципальными) организациями грантов для получателей средств бюджетов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</si>
  <si>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</si>
  <si>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</si>
  <si>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</si>
  <si>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</si>
  <si>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</si>
  <si>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</si>
  <si>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</si>
  <si>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</si>
  <si>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Наименование показателя</t>
  </si>
  <si>
    <t xml:space="preserve">Код дохода по бюджетной классификации </t>
  </si>
  <si>
    <t xml:space="preserve">Динамика поступления </t>
  </si>
  <si>
    <t>прирост (снижение), тыс. руб.</t>
  </si>
  <si>
    <t>темп роста (снижения), %</t>
  </si>
  <si>
    <t>в тыс.руб.</t>
  </si>
  <si>
    <t>00011618000000000140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</si>
  <si>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</si>
  <si>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</si>
  <si>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Безвозмездные поступления в бюджеты субъектов Российской Федерации от государственной корпорации - 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</si>
  <si>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Дотации бюджетам на частичную компенсацию дополнительных расходов на повышение оплаты труда работников бюджетной сферы</t>
  </si>
  <si>
    <t>Прочие дотации</t>
  </si>
  <si>
    <t>00020219999000000151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</si>
  <si>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</si>
  <si>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</si>
  <si>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</si>
  <si>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</si>
  <si>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</si>
  <si>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Налог, взимаемый в связи с применением патентной системы налогообложения</t>
  </si>
  <si>
    <t>00010504000020000110</t>
  </si>
  <si>
    <t>Налог на имущество физических лиц</t>
  </si>
  <si>
    <t>00010601000000000110</t>
  </si>
  <si>
    <t>Земельный налог</t>
  </si>
  <si>
    <t>00010606000000000110</t>
  </si>
  <si>
    <t>Налог на добычу полезных ископаемых</t>
  </si>
  <si>
    <t>00010701000010000110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</si>
  <si>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</si>
  <si>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</si>
  <si>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</si>
  <si>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</si>
  <si>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Платежи от государственных и муниципальных унитарных проедприятий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</si>
  <si>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</si>
  <si>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</si>
  <si>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</si>
  <si>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</si>
  <si>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</si>
  <si>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</si>
  <si>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</si>
  <si>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</si>
  <si>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</si>
  <si>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</si>
  <si>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</si>
  <si>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</si>
  <si>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</si>
  <si>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</si>
  <si>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</si>
  <si>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</si>
  <si>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</si>
  <si>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Средства самообложения граждан</t>
  </si>
  <si>
    <t>00011714000000000180</t>
  </si>
  <si>
    <t>Прочие безвозмездные поступления в бюджеты муниципальных районов</t>
  </si>
  <si>
    <t>Прочие безвозмездные поступления в бюджеты сельских поселений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</si>
  <si>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</si>
  <si>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</si>
  <si>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00010806000010000110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</si>
  <si>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</si>
  <si>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00011641000010000140</t>
  </si>
  <si>
    <t>Денежные взыскания (штрафы) за нарушение законодательства Российской Федерации об электроэнергетике</t>
  </si>
  <si>
    <t>00020400000000000000</t>
  </si>
  <si>
    <t>Безвозмездные поступления от негосударственных организаций</t>
  </si>
  <si>
    <t>00011623000000000140</t>
  </si>
  <si>
    <t>Доходы от возмещения ущерба при возникновении страховых случаев</t>
  </si>
  <si>
    <t>Дотации бюджетам субъектов Российской Федерации в целях стимулирования роста налогового потенциала по налогу на прибыль организаций</t>
  </si>
  <si>
    <t>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</si>
  <si>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ДОХОДЫ ОТ ОКАЗАНИЯ ПЛАТНЫХ УСЛУГ И КОМПЕНСАЦИИ ЗАТРАТ ГОСУДАРСТВА</t>
  </si>
  <si>
    <t xml:space="preserve">Денежные взыскания (штрафы) за нарушение законодательства о налогах и сборах </t>
  </si>
  <si>
    <t>Денежные взыскания (штрафы) за нарушение бюджетного законодательства  Российской Федерации</t>
  </si>
  <si>
    <t>00020210000000000150</t>
  </si>
  <si>
    <t>00020215001000000150</t>
  </si>
  <si>
    <t>00020215002000000150</t>
  </si>
  <si>
    <t>00020215009000000150</t>
  </si>
  <si>
    <t>00020215213020000150</t>
  </si>
  <si>
    <t>00020215311000000150</t>
  </si>
  <si>
    <t>00020220000000000150</t>
  </si>
  <si>
    <t>00020230000000000150</t>
  </si>
  <si>
    <t>00020240000000000150</t>
  </si>
  <si>
    <t>00020302000020000150</t>
  </si>
  <si>
    <t>00020302010020000150</t>
  </si>
  <si>
    <t>00020302030020000150</t>
  </si>
  <si>
    <t>00020302040020000150</t>
  </si>
  <si>
    <t>00020705000050000150</t>
  </si>
  <si>
    <t>00020705000100000150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</si>
  <si>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</si>
  <si>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00021800000020000150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</si>
  <si>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</si>
  <si>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</si>
  <si>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</si>
  <si>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</si>
  <si>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00021902000020000150</t>
  </si>
  <si>
    <t>00020702000020000150</t>
  </si>
  <si>
    <t>Сведения об исполнении консолидированного бюджета Республики Алтай по доходам в разрезе видов доходов за 1 полугодие 2019 года в сравнении с 1 полугодием 2018 года</t>
  </si>
  <si>
    <t>Исполнено на 01.07.2018 года</t>
  </si>
  <si>
    <t>Исполнено на 01.07.2019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</si>
</sst>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.00"/>
    <numFmt numFmtId="173" formatCode="#,000.00"/>
    <numFmt numFmtId="174" formatCode="#,##0.00_р_."/>
    <numFmt numFmtId="175" formatCode="#,##0.0_р_."/>
    <numFmt numFmtId="176" formatCode="#,##0.0"/>
    <numFmt numFmtId="177" formatCode="#,##0.000_р_."/>
    <numFmt numFmtId="178" formatCode="#,##0.0000_р_."/>
    <numFmt numFmtId="179" formatCode="#,##0.00000_р_."/>
    <numFmt numFmtId="180" formatCode="#,##0.000000_р_."/>
    <numFmt numFmtId="181" formatCode="#,##0.000"/>
    <numFmt numFmtId="182" formatCode="#,##0.0000"/>
    <numFmt numFmtId="183" formatCode="_-* #,##0.0\ _₽_-;\-* #,##0.0\ _₽_-;_-* &quot;-&quot;?\ _₽_-;_-@_-"/>
    <numFmt numFmtId="184" formatCode="[$-FC19]d\ mmmm\ yyyy\ &quot;г.&quot;"/>
    <numFmt numFmtId="185" formatCode="#,##0.0\ _₽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1">
      <alignment horizontal="center" vertical="top" wrapText="1"/>
      <protection/>
    </xf>
    <xf numFmtId="0" fontId="4" fillId="0" borderId="2">
      <alignment horizontal="center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175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2" xfId="0" applyNumberFormat="1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183" fontId="6" fillId="0" borderId="12" xfId="0" applyNumberFormat="1" applyFont="1" applyFill="1" applyBorder="1" applyAlignment="1">
      <alignment horizontal="center" vertical="center"/>
    </xf>
    <xf numFmtId="183" fontId="5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49" fontId="5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83" fontId="6" fillId="33" borderId="12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justify" vertical="top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15" xfId="33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49" fontId="6" fillId="0" borderId="15" xfId="34" applyNumberFormat="1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8.7109375" defaultRowHeight="15"/>
  <cols>
    <col min="1" max="1" width="52.7109375" style="7" customWidth="1"/>
    <col min="2" max="2" width="27.00390625" style="19" customWidth="1"/>
    <col min="3" max="4" width="16.00390625" style="1" customWidth="1"/>
    <col min="5" max="5" width="15.7109375" style="1" bestFit="1" customWidth="1"/>
    <col min="6" max="6" width="13.28125" style="1" customWidth="1"/>
    <col min="7" max="245" width="8.7109375" style="1" customWidth="1"/>
    <col min="246" max="246" width="3.57421875" style="1" customWidth="1"/>
    <col min="247" max="247" width="22.28125" style="1" customWidth="1"/>
    <col min="248" max="248" width="15.8515625" style="1" customWidth="1"/>
    <col min="249" max="249" width="15.140625" style="1" customWidth="1"/>
    <col min="250" max="250" width="15.7109375" style="1" customWidth="1"/>
    <col min="251" max="251" width="14.421875" style="1" bestFit="1" customWidth="1"/>
    <col min="252" max="252" width="14.140625" style="1" customWidth="1"/>
    <col min="253" max="16384" width="8.7109375" style="1" customWidth="1"/>
  </cols>
  <sheetData>
    <row r="1" spans="1:7" ht="41.25" customHeight="1">
      <c r="A1" s="32" t="s">
        <v>208</v>
      </c>
      <c r="B1" s="33"/>
      <c r="C1" s="33"/>
      <c r="D1" s="33"/>
      <c r="E1" s="33"/>
      <c r="F1" s="33"/>
      <c r="G1" s="23"/>
    </row>
    <row r="2" spans="1:6" ht="15.75">
      <c r="A2" s="8"/>
      <c r="B2" s="18"/>
      <c r="C2" s="17"/>
      <c r="D2" s="17"/>
      <c r="F2" s="3" t="s">
        <v>123</v>
      </c>
    </row>
    <row r="3" spans="1:6" ht="22.5" customHeight="1">
      <c r="A3" s="28" t="s">
        <v>118</v>
      </c>
      <c r="B3" s="34" t="s">
        <v>119</v>
      </c>
      <c r="C3" s="36" t="s">
        <v>209</v>
      </c>
      <c r="D3" s="36" t="s">
        <v>210</v>
      </c>
      <c r="E3" s="30" t="s">
        <v>120</v>
      </c>
      <c r="F3" s="31"/>
    </row>
    <row r="4" spans="1:6" s="2" customFormat="1" ht="60" customHeight="1">
      <c r="A4" s="29"/>
      <c r="B4" s="35"/>
      <c r="C4" s="37"/>
      <c r="D4" s="37"/>
      <c r="E4" s="5" t="s">
        <v>121</v>
      </c>
      <c r="F4" s="4" t="s">
        <v>122</v>
      </c>
    </row>
    <row r="5" spans="1:6" ht="31.5">
      <c r="A5" s="11" t="s">
        <v>0</v>
      </c>
      <c r="B5" s="6" t="s">
        <v>1</v>
      </c>
      <c r="C5" s="15">
        <f>C6+C79</f>
        <v>10226476.2</v>
      </c>
      <c r="D5" s="15">
        <f>D6+D79</f>
        <v>9940389.200000001</v>
      </c>
      <c r="E5" s="15">
        <f>D5-C5</f>
        <v>-286086.99999999814</v>
      </c>
      <c r="F5" s="15">
        <f>D5/C5*100</f>
        <v>97.2024870111173</v>
      </c>
    </row>
    <row r="6" spans="1:6" ht="31.5">
      <c r="A6" s="9" t="s">
        <v>2</v>
      </c>
      <c r="B6" s="14" t="s">
        <v>3</v>
      </c>
      <c r="C6" s="16">
        <f>C7+C32+0.1</f>
        <v>2883241.3</v>
      </c>
      <c r="D6" s="16">
        <f>D7+D32</f>
        <v>3160206.3000000003</v>
      </c>
      <c r="E6" s="16">
        <f aca="true" t="shared" si="0" ref="E6:E105">D6-C6</f>
        <v>276965.00000000047</v>
      </c>
      <c r="F6" s="16">
        <f aca="true" t="shared" si="1" ref="F6:F105">D6/C6*100</f>
        <v>109.60602915891917</v>
      </c>
    </row>
    <row r="7" spans="1:6" ht="15.75">
      <c r="A7" s="9" t="s">
        <v>4</v>
      </c>
      <c r="B7" s="14"/>
      <c r="C7" s="16">
        <f>C8+C11+C13+C18+C23+C26+C31-0.1</f>
        <v>2678231.0999999996</v>
      </c>
      <c r="D7" s="16">
        <f>D8+D11+D13+D18+D23+D26+D31</f>
        <v>2943569.5000000005</v>
      </c>
      <c r="E7" s="16">
        <f t="shared" si="0"/>
        <v>265338.40000000084</v>
      </c>
      <c r="F7" s="16">
        <f t="shared" si="1"/>
        <v>109.90722570580265</v>
      </c>
    </row>
    <row r="8" spans="1:6" ht="31.5">
      <c r="A8" s="10" t="s">
        <v>5</v>
      </c>
      <c r="B8" s="6" t="s">
        <v>6</v>
      </c>
      <c r="C8" s="15">
        <f>SUM(C9:C10)</f>
        <v>1795936</v>
      </c>
      <c r="D8" s="15">
        <f>SUM(D9:D10)</f>
        <v>1894335</v>
      </c>
      <c r="E8" s="15">
        <f t="shared" si="0"/>
        <v>98399</v>
      </c>
      <c r="F8" s="15">
        <f t="shared" si="1"/>
        <v>105.47898143363683</v>
      </c>
    </row>
    <row r="9" spans="1:6" ht="31.5">
      <c r="A9" s="10" t="s">
        <v>7</v>
      </c>
      <c r="B9" s="6" t="s">
        <v>8</v>
      </c>
      <c r="C9" s="15">
        <v>581104.9</v>
      </c>
      <c r="D9" s="15">
        <v>500450</v>
      </c>
      <c r="E9" s="15">
        <f t="shared" si="0"/>
        <v>-80654.90000000002</v>
      </c>
      <c r="F9" s="15">
        <f t="shared" si="1"/>
        <v>86.12042335213486</v>
      </c>
    </row>
    <row r="10" spans="1:6" ht="31.5">
      <c r="A10" s="10" t="s">
        <v>9</v>
      </c>
      <c r="B10" s="6" t="s">
        <v>10</v>
      </c>
      <c r="C10" s="15">
        <v>1214831.1</v>
      </c>
      <c r="D10" s="15">
        <v>1393885</v>
      </c>
      <c r="E10" s="15">
        <f t="shared" si="0"/>
        <v>179053.8999999999</v>
      </c>
      <c r="F10" s="15">
        <f t="shared" si="1"/>
        <v>114.73899540438173</v>
      </c>
    </row>
    <row r="11" spans="1:6" ht="47.25">
      <c r="A11" s="10" t="s">
        <v>11</v>
      </c>
      <c r="B11" s="6" t="s">
        <v>12</v>
      </c>
      <c r="C11" s="15">
        <f>C12</f>
        <v>352625.2</v>
      </c>
      <c r="D11" s="15">
        <f>D12</f>
        <v>464622</v>
      </c>
      <c r="E11" s="15">
        <f t="shared" si="0"/>
        <v>111996.79999999999</v>
      </c>
      <c r="F11" s="15">
        <f t="shared" si="1"/>
        <v>131.76086110692032</v>
      </c>
    </row>
    <row r="12" spans="1:6" ht="36.75" customHeight="1">
      <c r="A12" s="10" t="s">
        <v>13</v>
      </c>
      <c r="B12" s="6" t="s">
        <v>14</v>
      </c>
      <c r="C12" s="15">
        <v>352625.2</v>
      </c>
      <c r="D12" s="15">
        <v>464622</v>
      </c>
      <c r="E12" s="15">
        <f t="shared" si="0"/>
        <v>111996.79999999999</v>
      </c>
      <c r="F12" s="15">
        <f t="shared" si="1"/>
        <v>131.76086110692032</v>
      </c>
    </row>
    <row r="13" spans="1:6" ht="31.5">
      <c r="A13" s="10" t="s">
        <v>15</v>
      </c>
      <c r="B13" s="6" t="s">
        <v>16</v>
      </c>
      <c r="C13" s="15">
        <f>SUM(C14:C17)</f>
        <v>247637.90000000002</v>
      </c>
      <c r="D13" s="15">
        <f>SUM(D14:D17)</f>
        <v>249041.4</v>
      </c>
      <c r="E13" s="15">
        <f t="shared" si="0"/>
        <v>1403.499999999971</v>
      </c>
      <c r="F13" s="15">
        <f t="shared" si="1"/>
        <v>100.56675492725466</v>
      </c>
    </row>
    <row r="14" spans="1:6" ht="31.5" customHeight="1">
      <c r="A14" s="10" t="s">
        <v>132</v>
      </c>
      <c r="B14" s="6" t="s">
        <v>133</v>
      </c>
      <c r="C14" s="15">
        <v>195517.7</v>
      </c>
      <c r="D14" s="15">
        <v>201588.5</v>
      </c>
      <c r="E14" s="15">
        <f>D14-C14</f>
        <v>6070.799999999988</v>
      </c>
      <c r="F14" s="15">
        <f>D14/C14*100</f>
        <v>103.10498742569088</v>
      </c>
    </row>
    <row r="15" spans="1:6" ht="31.5">
      <c r="A15" s="10" t="s">
        <v>134</v>
      </c>
      <c r="B15" s="6" t="s">
        <v>135</v>
      </c>
      <c r="C15" s="15">
        <v>40505.7</v>
      </c>
      <c r="D15" s="15">
        <v>36552.8</v>
      </c>
      <c r="E15" s="15">
        <f>D15-C15</f>
        <v>-3952.899999999994</v>
      </c>
      <c r="F15" s="15">
        <f>D15/C15*100</f>
        <v>90.24112655749687</v>
      </c>
    </row>
    <row r="16" spans="1:6" ht="31.5">
      <c r="A16" s="10" t="s">
        <v>17</v>
      </c>
      <c r="B16" s="6" t="s">
        <v>18</v>
      </c>
      <c r="C16" s="15">
        <v>10904.8</v>
      </c>
      <c r="D16" s="15">
        <v>10169.6</v>
      </c>
      <c r="E16" s="15">
        <f>D16-C16</f>
        <v>-735.1999999999989</v>
      </c>
      <c r="F16" s="15">
        <f>D16/C16*100</f>
        <v>93.25801481916221</v>
      </c>
    </row>
    <row r="17" spans="1:6" ht="33" customHeight="1">
      <c r="A17" s="10" t="s">
        <v>136</v>
      </c>
      <c r="B17" s="6" t="s">
        <v>137</v>
      </c>
      <c r="C17" s="15">
        <v>709.7</v>
      </c>
      <c r="D17" s="15">
        <v>730.5</v>
      </c>
      <c r="E17" s="15">
        <f>D17-C17</f>
        <v>20.799999999999955</v>
      </c>
      <c r="F17" s="15">
        <f>D17/C17*100</f>
        <v>102.9308158376779</v>
      </c>
    </row>
    <row r="18" spans="1:6" ht="31.5">
      <c r="A18" s="10" t="s">
        <v>19</v>
      </c>
      <c r="B18" s="6" t="s">
        <v>20</v>
      </c>
      <c r="C18" s="15">
        <f>SUM(C19:C22)</f>
        <v>226155.6</v>
      </c>
      <c r="D18" s="15">
        <f>SUM(D19:D22)-0.1</f>
        <v>287839.7</v>
      </c>
      <c r="E18" s="15">
        <f t="shared" si="0"/>
        <v>61684.100000000006</v>
      </c>
      <c r="F18" s="15">
        <f t="shared" si="1"/>
        <v>127.275070791968</v>
      </c>
    </row>
    <row r="19" spans="1:6" ht="31.5">
      <c r="A19" s="10" t="s">
        <v>138</v>
      </c>
      <c r="B19" s="6" t="s">
        <v>139</v>
      </c>
      <c r="C19" s="15">
        <v>6682.1</v>
      </c>
      <c r="D19" s="15">
        <v>5101.4</v>
      </c>
      <c r="E19" s="15">
        <f aca="true" t="shared" si="2" ref="E19:E25">D19-C19</f>
        <v>-1580.7000000000007</v>
      </c>
      <c r="F19" s="15">
        <f aca="true" t="shared" si="3" ref="F19:F25">D19/C19*100</f>
        <v>76.34426303108303</v>
      </c>
    </row>
    <row r="20" spans="1:6" ht="31.5">
      <c r="A20" s="10" t="s">
        <v>21</v>
      </c>
      <c r="B20" s="6" t="s">
        <v>22</v>
      </c>
      <c r="C20" s="15">
        <v>154962.2</v>
      </c>
      <c r="D20" s="15">
        <v>206101.3</v>
      </c>
      <c r="E20" s="15">
        <f t="shared" si="2"/>
        <v>51139.09999999998</v>
      </c>
      <c r="F20" s="15">
        <f t="shared" si="3"/>
        <v>133.00101573157838</v>
      </c>
    </row>
    <row r="21" spans="1:6" ht="31.5">
      <c r="A21" s="10" t="s">
        <v>23</v>
      </c>
      <c r="B21" s="6" t="s">
        <v>24</v>
      </c>
      <c r="C21" s="15">
        <v>24256.9</v>
      </c>
      <c r="D21" s="15">
        <v>35923.7</v>
      </c>
      <c r="E21" s="15">
        <f t="shared" si="2"/>
        <v>11666.799999999996</v>
      </c>
      <c r="F21" s="15">
        <f t="shared" si="3"/>
        <v>148.09683018027857</v>
      </c>
    </row>
    <row r="22" spans="1:6" ht="31.5">
      <c r="A22" s="10" t="s">
        <v>140</v>
      </c>
      <c r="B22" s="6" t="s">
        <v>141</v>
      </c>
      <c r="C22" s="15">
        <v>40254.4</v>
      </c>
      <c r="D22" s="15">
        <v>40713.4</v>
      </c>
      <c r="E22" s="15">
        <f t="shared" si="2"/>
        <v>459</v>
      </c>
      <c r="F22" s="15">
        <f t="shared" si="3"/>
        <v>101.14024802257642</v>
      </c>
    </row>
    <row r="23" spans="1:6" ht="47.25">
      <c r="A23" s="10" t="s">
        <v>25</v>
      </c>
      <c r="B23" s="6" t="s">
        <v>26</v>
      </c>
      <c r="C23" s="15">
        <f>SUM(C24:C25)</f>
        <v>27922.4</v>
      </c>
      <c r="D23" s="15">
        <f>SUM(D24:D25)</f>
        <v>20119.7</v>
      </c>
      <c r="E23" s="15">
        <f t="shared" si="2"/>
        <v>-7802.700000000001</v>
      </c>
      <c r="F23" s="15">
        <f t="shared" si="3"/>
        <v>72.05576884508494</v>
      </c>
    </row>
    <row r="24" spans="1:6" ht="31.5">
      <c r="A24" s="10" t="s">
        <v>142</v>
      </c>
      <c r="B24" s="6" t="s">
        <v>143</v>
      </c>
      <c r="C24" s="15">
        <v>27149</v>
      </c>
      <c r="D24" s="15">
        <v>19341.2</v>
      </c>
      <c r="E24" s="15">
        <f t="shared" si="2"/>
        <v>-7807.799999999999</v>
      </c>
      <c r="F24" s="15">
        <f t="shared" si="3"/>
        <v>71.2409296843346</v>
      </c>
    </row>
    <row r="25" spans="1:6" ht="48" customHeight="1">
      <c r="A25" s="10" t="s">
        <v>27</v>
      </c>
      <c r="B25" s="6" t="s">
        <v>28</v>
      </c>
      <c r="C25" s="15">
        <v>773.4</v>
      </c>
      <c r="D25" s="15">
        <v>778.5</v>
      </c>
      <c r="E25" s="15">
        <f t="shared" si="2"/>
        <v>5.100000000000023</v>
      </c>
      <c r="F25" s="15">
        <f t="shared" si="3"/>
        <v>100.65942591155934</v>
      </c>
    </row>
    <row r="26" spans="1:6" ht="31.5">
      <c r="A26" s="10" t="s">
        <v>29</v>
      </c>
      <c r="B26" s="6" t="s">
        <v>30</v>
      </c>
      <c r="C26" s="15">
        <f>SUM(C27:C30)</f>
        <v>27816.3</v>
      </c>
      <c r="D26" s="15">
        <f>SUM(D27:D30)</f>
        <v>27608.200000000004</v>
      </c>
      <c r="E26" s="15">
        <f t="shared" si="0"/>
        <v>-208.0999999999949</v>
      </c>
      <c r="F26" s="15">
        <f t="shared" si="1"/>
        <v>99.25187749628816</v>
      </c>
    </row>
    <row r="27" spans="1:6" ht="47.25">
      <c r="A27" s="10" t="s">
        <v>144</v>
      </c>
      <c r="B27" s="6" t="s">
        <v>145</v>
      </c>
      <c r="C27" s="15">
        <v>11767.8</v>
      </c>
      <c r="D27" s="15">
        <v>13216.7</v>
      </c>
      <c r="E27" s="15">
        <f>D27-C27</f>
        <v>1448.9000000000015</v>
      </c>
      <c r="F27" s="15">
        <f>D27/C27*100</f>
        <v>112.31241183568723</v>
      </c>
    </row>
    <row r="28" spans="1:6" ht="63">
      <c r="A28" s="10" t="s">
        <v>146</v>
      </c>
      <c r="B28" s="6" t="s">
        <v>147</v>
      </c>
      <c r="C28" s="15">
        <v>142.3</v>
      </c>
      <c r="D28" s="15">
        <v>139.6</v>
      </c>
      <c r="E28" s="15">
        <f>D28-C28</f>
        <v>-2.700000000000017</v>
      </c>
      <c r="F28" s="15">
        <f>D28/C28*100</f>
        <v>98.10260014054812</v>
      </c>
    </row>
    <row r="29" spans="1:6" ht="84" customHeight="1">
      <c r="A29" s="10" t="s">
        <v>173</v>
      </c>
      <c r="B29" s="6" t="s">
        <v>172</v>
      </c>
      <c r="C29" s="15">
        <v>617.5</v>
      </c>
      <c r="D29" s="15">
        <v>493.7</v>
      </c>
      <c r="E29" s="15">
        <f>D29-C29</f>
        <v>-123.80000000000001</v>
      </c>
      <c r="F29" s="15">
        <f>D29/C29*100</f>
        <v>79.95141700404858</v>
      </c>
    </row>
    <row r="30" spans="1:6" ht="48" customHeight="1">
      <c r="A30" s="10" t="s">
        <v>31</v>
      </c>
      <c r="B30" s="6" t="s">
        <v>32</v>
      </c>
      <c r="C30" s="15">
        <v>15288.7</v>
      </c>
      <c r="D30" s="15">
        <v>13758.2</v>
      </c>
      <c r="E30" s="15">
        <f t="shared" si="0"/>
        <v>-1530.5</v>
      </c>
      <c r="F30" s="15">
        <f t="shared" si="1"/>
        <v>89.98933853107197</v>
      </c>
    </row>
    <row r="31" spans="1:6" ht="49.5" customHeight="1">
      <c r="A31" s="10" t="s">
        <v>33</v>
      </c>
      <c r="B31" s="6" t="s">
        <v>34</v>
      </c>
      <c r="C31" s="15">
        <v>137.8</v>
      </c>
      <c r="D31" s="15">
        <v>3.5</v>
      </c>
      <c r="E31" s="15">
        <f t="shared" si="0"/>
        <v>-134.3</v>
      </c>
      <c r="F31" s="15">
        <f t="shared" si="1"/>
        <v>2.5399129172714074</v>
      </c>
    </row>
    <row r="32" spans="1:6" ht="15.75">
      <c r="A32" s="9" t="s">
        <v>35</v>
      </c>
      <c r="B32" s="14"/>
      <c r="C32" s="16">
        <f>C33+C41+C45+C48+C52+C54+C75</f>
        <v>205010.1</v>
      </c>
      <c r="D32" s="16">
        <f>D33+D41+D45+D48+D52+D54+D75</f>
        <v>216636.8</v>
      </c>
      <c r="E32" s="16">
        <f t="shared" si="0"/>
        <v>11626.699999999983</v>
      </c>
      <c r="F32" s="16">
        <f t="shared" si="1"/>
        <v>105.6712815612499</v>
      </c>
    </row>
    <row r="33" spans="1:6" ht="45.75" customHeight="1">
      <c r="A33" s="10" t="s">
        <v>36</v>
      </c>
      <c r="B33" s="6" t="s">
        <v>37</v>
      </c>
      <c r="C33" s="15">
        <f>SUM(C34:C40)+0.1</f>
        <v>40748.200000000004</v>
      </c>
      <c r="D33" s="15">
        <f>SUM(D34:D40)+0.1</f>
        <v>42259.899999999994</v>
      </c>
      <c r="E33" s="15">
        <f t="shared" si="0"/>
        <v>1511.6999999999898</v>
      </c>
      <c r="F33" s="15">
        <f t="shared" si="1"/>
        <v>103.70985712252319</v>
      </c>
    </row>
    <row r="34" spans="1:6" ht="95.25" customHeight="1" hidden="1">
      <c r="A34" s="10" t="s">
        <v>125</v>
      </c>
      <c r="B34" s="6" t="s">
        <v>126</v>
      </c>
      <c r="C34" s="15">
        <v>0</v>
      </c>
      <c r="D34" s="15">
        <v>0</v>
      </c>
      <c r="E34" s="15">
        <f>D34-C34</f>
        <v>0</v>
      </c>
      <c r="F34" s="15" t="e">
        <f>D34/C34*100</f>
        <v>#DIV/0!</v>
      </c>
    </row>
    <row r="35" spans="1:6" ht="33.75" customHeight="1">
      <c r="A35" s="10" t="s">
        <v>38</v>
      </c>
      <c r="B35" s="6" t="s">
        <v>39</v>
      </c>
      <c r="C35" s="15">
        <v>100</v>
      </c>
      <c r="D35" s="15">
        <v>19.4</v>
      </c>
      <c r="E35" s="15">
        <f t="shared" si="0"/>
        <v>-80.6</v>
      </c>
      <c r="F35" s="15">
        <f t="shared" si="1"/>
        <v>19.4</v>
      </c>
    </row>
    <row r="36" spans="1:6" ht="114" customHeight="1">
      <c r="A36" s="10" t="s">
        <v>40</v>
      </c>
      <c r="B36" s="6" t="s">
        <v>41</v>
      </c>
      <c r="C36" s="15">
        <v>36309.8</v>
      </c>
      <c r="D36" s="15">
        <v>37291.1</v>
      </c>
      <c r="E36" s="15">
        <f t="shared" si="0"/>
        <v>981.2999999999956</v>
      </c>
      <c r="F36" s="15">
        <f t="shared" si="1"/>
        <v>102.7025761640108</v>
      </c>
    </row>
    <row r="37" spans="1:6" ht="50.25" customHeight="1">
      <c r="A37" s="10" t="s">
        <v>170</v>
      </c>
      <c r="B37" s="24" t="s">
        <v>171</v>
      </c>
      <c r="C37" s="15">
        <v>1.4</v>
      </c>
      <c r="D37" s="15">
        <v>0</v>
      </c>
      <c r="E37" s="15">
        <f>D37-C37</f>
        <v>-1.4</v>
      </c>
      <c r="F37" s="15">
        <f t="shared" si="1"/>
        <v>0</v>
      </c>
    </row>
    <row r="38" spans="1:6" ht="30.75" customHeight="1">
      <c r="A38" s="10" t="s">
        <v>148</v>
      </c>
      <c r="B38" s="6" t="s">
        <v>149</v>
      </c>
      <c r="C38" s="15">
        <v>864.9</v>
      </c>
      <c r="D38" s="15">
        <v>2701.5</v>
      </c>
      <c r="E38" s="15">
        <f>D38-C38</f>
        <v>1836.6</v>
      </c>
      <c r="F38" s="15">
        <f>D38/C38*100</f>
        <v>312.3482483524107</v>
      </c>
    </row>
    <row r="39" spans="1:6" ht="111" customHeight="1">
      <c r="A39" s="10" t="s">
        <v>150</v>
      </c>
      <c r="B39" s="6" t="s">
        <v>151</v>
      </c>
      <c r="C39" s="15">
        <v>31.4</v>
      </c>
      <c r="D39" s="15">
        <v>85.2</v>
      </c>
      <c r="E39" s="15">
        <f>D39-C39</f>
        <v>53.800000000000004</v>
      </c>
      <c r="F39" s="15">
        <f>D39/C39*100</f>
        <v>271.3375796178344</v>
      </c>
    </row>
    <row r="40" spans="1:6" ht="110.25">
      <c r="A40" s="10" t="s">
        <v>42</v>
      </c>
      <c r="B40" s="6" t="s">
        <v>43</v>
      </c>
      <c r="C40" s="15">
        <v>3440.6</v>
      </c>
      <c r="D40" s="15">
        <v>2162.6</v>
      </c>
      <c r="E40" s="15">
        <f t="shared" si="0"/>
        <v>-1278</v>
      </c>
      <c r="F40" s="15">
        <f t="shared" si="1"/>
        <v>62.855315933267455</v>
      </c>
    </row>
    <row r="41" spans="1:6" ht="31.5">
      <c r="A41" s="10" t="s">
        <v>44</v>
      </c>
      <c r="B41" s="6" t="s">
        <v>45</v>
      </c>
      <c r="C41" s="15">
        <f>C42+C43+C44</f>
        <v>25822.5</v>
      </c>
      <c r="D41" s="15">
        <f>D42+D43+D44</f>
        <v>25721.8</v>
      </c>
      <c r="E41" s="15">
        <f t="shared" si="0"/>
        <v>-100.70000000000073</v>
      </c>
      <c r="F41" s="15">
        <f t="shared" si="1"/>
        <v>99.61003001258591</v>
      </c>
    </row>
    <row r="42" spans="1:6" ht="31.5">
      <c r="A42" s="10" t="s">
        <v>46</v>
      </c>
      <c r="B42" s="6" t="s">
        <v>47</v>
      </c>
      <c r="C42" s="15">
        <v>7300</v>
      </c>
      <c r="D42" s="15">
        <v>6167.3</v>
      </c>
      <c r="E42" s="15">
        <f t="shared" si="0"/>
        <v>-1132.6999999999998</v>
      </c>
      <c r="F42" s="15">
        <f t="shared" si="1"/>
        <v>84.48356164383561</v>
      </c>
    </row>
    <row r="43" spans="1:6" ht="31.5">
      <c r="A43" s="10" t="s">
        <v>48</v>
      </c>
      <c r="B43" s="6" t="s">
        <v>49</v>
      </c>
      <c r="C43" s="15">
        <v>1863.3</v>
      </c>
      <c r="D43" s="15">
        <v>3447</v>
      </c>
      <c r="E43" s="15">
        <f t="shared" si="0"/>
        <v>1583.7</v>
      </c>
      <c r="F43" s="15">
        <f t="shared" si="1"/>
        <v>184.99436483658027</v>
      </c>
    </row>
    <row r="44" spans="1:6" ht="31.5">
      <c r="A44" s="10" t="s">
        <v>50</v>
      </c>
      <c r="B44" s="6" t="s">
        <v>51</v>
      </c>
      <c r="C44" s="15">
        <v>16659.2</v>
      </c>
      <c r="D44" s="15">
        <v>16107.5</v>
      </c>
      <c r="E44" s="15">
        <f t="shared" si="0"/>
        <v>-551.7000000000007</v>
      </c>
      <c r="F44" s="15">
        <f t="shared" si="1"/>
        <v>96.68831636573184</v>
      </c>
    </row>
    <row r="45" spans="1:6" ht="31.5">
      <c r="A45" s="10" t="s">
        <v>182</v>
      </c>
      <c r="B45" s="6" t="s">
        <v>52</v>
      </c>
      <c r="C45" s="15">
        <f>C46+C47</f>
        <v>31849</v>
      </c>
      <c r="D45" s="15">
        <f>D46+D47</f>
        <v>35906.5</v>
      </c>
      <c r="E45" s="15">
        <f t="shared" si="0"/>
        <v>4057.5</v>
      </c>
      <c r="F45" s="15">
        <f t="shared" si="1"/>
        <v>112.73980344751797</v>
      </c>
    </row>
    <row r="46" spans="1:6" ht="19.5" customHeight="1">
      <c r="A46" s="10" t="s">
        <v>53</v>
      </c>
      <c r="B46" s="6" t="s">
        <v>54</v>
      </c>
      <c r="C46" s="15">
        <v>12772.1</v>
      </c>
      <c r="D46" s="15">
        <v>13160.6</v>
      </c>
      <c r="E46" s="15">
        <f t="shared" si="0"/>
        <v>388.5</v>
      </c>
      <c r="F46" s="15">
        <f t="shared" si="1"/>
        <v>103.04178639378019</v>
      </c>
    </row>
    <row r="47" spans="1:6" ht="19.5" customHeight="1">
      <c r="A47" s="10" t="s">
        <v>55</v>
      </c>
      <c r="B47" s="6" t="s">
        <v>56</v>
      </c>
      <c r="C47" s="15">
        <v>19076.9</v>
      </c>
      <c r="D47" s="15">
        <v>22745.9</v>
      </c>
      <c r="E47" s="15">
        <f t="shared" si="0"/>
        <v>3669</v>
      </c>
      <c r="F47" s="15">
        <f t="shared" si="1"/>
        <v>119.23268455566681</v>
      </c>
    </row>
    <row r="48" spans="1:6" ht="30.75" customHeight="1">
      <c r="A48" s="10" t="s">
        <v>57</v>
      </c>
      <c r="B48" s="6" t="s">
        <v>58</v>
      </c>
      <c r="C48" s="15">
        <f>SUM(C49:C51)-0.1</f>
        <v>21042.8</v>
      </c>
      <c r="D48" s="15">
        <f>SUM(D49:D51)</f>
        <v>23102.899999999998</v>
      </c>
      <c r="E48" s="15">
        <f t="shared" si="0"/>
        <v>2060.0999999999985</v>
      </c>
      <c r="F48" s="15">
        <f t="shared" si="1"/>
        <v>109.79004695192654</v>
      </c>
    </row>
    <row r="49" spans="1:6" ht="94.5" customHeight="1">
      <c r="A49" s="12" t="s">
        <v>59</v>
      </c>
      <c r="B49" s="20" t="s">
        <v>60</v>
      </c>
      <c r="C49" s="15">
        <v>4794.4</v>
      </c>
      <c r="D49" s="15">
        <v>3147.5</v>
      </c>
      <c r="E49" s="15">
        <f>D49-C49</f>
        <v>-1646.8999999999996</v>
      </c>
      <c r="F49" s="15">
        <f>D49/C49*100</f>
        <v>65.64950775905223</v>
      </c>
    </row>
    <row r="50" spans="1:6" ht="33" customHeight="1">
      <c r="A50" s="10" t="s">
        <v>61</v>
      </c>
      <c r="B50" s="6" t="s">
        <v>62</v>
      </c>
      <c r="C50" s="15">
        <v>15289.8</v>
      </c>
      <c r="D50" s="15">
        <v>19239.6</v>
      </c>
      <c r="E50" s="15">
        <f t="shared" si="0"/>
        <v>3949.7999999999993</v>
      </c>
      <c r="F50" s="15">
        <f t="shared" si="1"/>
        <v>125.83290821331867</v>
      </c>
    </row>
    <row r="51" spans="1:6" ht="81" customHeight="1">
      <c r="A51" s="10" t="s">
        <v>152</v>
      </c>
      <c r="B51" s="6" t="s">
        <v>153</v>
      </c>
      <c r="C51" s="15">
        <v>958.7</v>
      </c>
      <c r="D51" s="15">
        <v>715.8</v>
      </c>
      <c r="E51" s="15">
        <f>D51-C51</f>
        <v>-242.9000000000001</v>
      </c>
      <c r="F51" s="15">
        <f>D51/C51*100</f>
        <v>74.66360696776884</v>
      </c>
    </row>
    <row r="52" spans="1:6" ht="19.5" customHeight="1">
      <c r="A52" s="10" t="s">
        <v>63</v>
      </c>
      <c r="B52" s="6" t="s">
        <v>64</v>
      </c>
      <c r="C52" s="15">
        <f>C53</f>
        <v>42.5</v>
      </c>
      <c r="D52" s="15">
        <f>D53</f>
        <v>66.8</v>
      </c>
      <c r="E52" s="15">
        <f t="shared" si="0"/>
        <v>24.299999999999997</v>
      </c>
      <c r="F52" s="15">
        <f t="shared" si="1"/>
        <v>157.1764705882353</v>
      </c>
    </row>
    <row r="53" spans="1:6" ht="45" customHeight="1">
      <c r="A53" s="10" t="s">
        <v>65</v>
      </c>
      <c r="B53" s="6" t="s">
        <v>66</v>
      </c>
      <c r="C53" s="15">
        <v>42.5</v>
      </c>
      <c r="D53" s="15">
        <v>66.8</v>
      </c>
      <c r="E53" s="15">
        <f t="shared" si="0"/>
        <v>24.299999999999997</v>
      </c>
      <c r="F53" s="15">
        <f t="shared" si="1"/>
        <v>157.1764705882353</v>
      </c>
    </row>
    <row r="54" spans="1:6" ht="16.5" customHeight="1">
      <c r="A54" s="10" t="s">
        <v>67</v>
      </c>
      <c r="B54" s="6" t="s">
        <v>68</v>
      </c>
      <c r="C54" s="15">
        <f>SUM(C55:C74)</f>
        <v>80673</v>
      </c>
      <c r="D54" s="15">
        <f>SUM(D55:D74)</f>
        <v>86521.2</v>
      </c>
      <c r="E54" s="15">
        <f t="shared" si="0"/>
        <v>5848.199999999997</v>
      </c>
      <c r="F54" s="15">
        <f t="shared" si="1"/>
        <v>107.24926555353092</v>
      </c>
    </row>
    <row r="55" spans="1:6" ht="108" customHeight="1">
      <c r="A55" s="10" t="s">
        <v>69</v>
      </c>
      <c r="B55" s="6" t="s">
        <v>70</v>
      </c>
      <c r="C55" s="15">
        <v>74</v>
      </c>
      <c r="D55" s="15">
        <v>37.7</v>
      </c>
      <c r="E55" s="15">
        <f t="shared" si="0"/>
        <v>-36.3</v>
      </c>
      <c r="F55" s="15">
        <f t="shared" si="1"/>
        <v>50.94594594594595</v>
      </c>
    </row>
    <row r="56" spans="1:6" ht="47.25">
      <c r="A56" s="10" t="s">
        <v>183</v>
      </c>
      <c r="B56" s="20" t="s">
        <v>71</v>
      </c>
      <c r="C56" s="15">
        <v>1098.4</v>
      </c>
      <c r="D56" s="15">
        <v>674.8</v>
      </c>
      <c r="E56" s="15">
        <f aca="true" t="shared" si="4" ref="E56:E61">D56-C56</f>
        <v>-423.60000000000014</v>
      </c>
      <c r="F56" s="15">
        <f aca="true" t="shared" si="5" ref="F56:F61">D56/C56*100</f>
        <v>61.434814275309535</v>
      </c>
    </row>
    <row r="57" spans="1:6" ht="82.5" customHeight="1">
      <c r="A57" s="10" t="s">
        <v>154</v>
      </c>
      <c r="B57" s="6" t="s">
        <v>155</v>
      </c>
      <c r="C57" s="15">
        <v>-15.8</v>
      </c>
      <c r="D57" s="15">
        <v>133.2</v>
      </c>
      <c r="E57" s="15">
        <f t="shared" si="4"/>
        <v>149</v>
      </c>
      <c r="F57" s="15">
        <f t="shared" si="5"/>
        <v>-843.0379746835442</v>
      </c>
    </row>
    <row r="58" spans="1:6" ht="84" customHeight="1">
      <c r="A58" s="10" t="s">
        <v>156</v>
      </c>
      <c r="B58" s="6" t="s">
        <v>157</v>
      </c>
      <c r="C58" s="15">
        <v>549</v>
      </c>
      <c r="D58" s="15">
        <v>441</v>
      </c>
      <c r="E58" s="15">
        <f t="shared" si="4"/>
        <v>-108</v>
      </c>
      <c r="F58" s="15">
        <f t="shared" si="5"/>
        <v>80.32786885245902</v>
      </c>
    </row>
    <row r="59" spans="1:6" ht="47.25">
      <c r="A59" s="10" t="s">
        <v>184</v>
      </c>
      <c r="B59" s="21" t="s">
        <v>124</v>
      </c>
      <c r="C59" s="15">
        <v>20</v>
      </c>
      <c r="D59" s="15">
        <v>157</v>
      </c>
      <c r="E59" s="15">
        <f t="shared" si="4"/>
        <v>137</v>
      </c>
      <c r="F59" s="15">
        <f t="shared" si="5"/>
        <v>785</v>
      </c>
    </row>
    <row r="60" spans="1:6" ht="63">
      <c r="A60" s="10" t="s">
        <v>158</v>
      </c>
      <c r="B60" s="6" t="s">
        <v>159</v>
      </c>
      <c r="C60" s="15">
        <v>0</v>
      </c>
      <c r="D60" s="15">
        <v>2.9</v>
      </c>
      <c r="E60" s="15">
        <f t="shared" si="4"/>
        <v>2.9</v>
      </c>
      <c r="F60" s="15"/>
    </row>
    <row r="61" spans="1:6" ht="30.75" customHeight="1">
      <c r="A61" s="10" t="s">
        <v>179</v>
      </c>
      <c r="B61" s="6" t="s">
        <v>178</v>
      </c>
      <c r="C61" s="15">
        <v>0</v>
      </c>
      <c r="D61" s="15">
        <v>63</v>
      </c>
      <c r="E61" s="15">
        <f t="shared" si="4"/>
        <v>63</v>
      </c>
      <c r="F61" s="15" t="e">
        <f t="shared" si="5"/>
        <v>#DIV/0!</v>
      </c>
    </row>
    <row r="62" spans="1:6" ht="127.5" customHeight="1">
      <c r="A62" s="10" t="s">
        <v>72</v>
      </c>
      <c r="B62" s="6" t="s">
        <v>73</v>
      </c>
      <c r="C62" s="15">
        <v>1090.4</v>
      </c>
      <c r="D62" s="15">
        <v>1068.8</v>
      </c>
      <c r="E62" s="15">
        <f t="shared" si="0"/>
        <v>-21.600000000000136</v>
      </c>
      <c r="F62" s="15">
        <f t="shared" si="1"/>
        <v>98.01907556859867</v>
      </c>
    </row>
    <row r="63" spans="1:6" ht="31.5">
      <c r="A63" s="10" t="s">
        <v>74</v>
      </c>
      <c r="B63" s="6" t="s">
        <v>75</v>
      </c>
      <c r="C63" s="15">
        <v>77.5</v>
      </c>
      <c r="D63" s="15">
        <v>0.9</v>
      </c>
      <c r="E63" s="15">
        <f t="shared" si="0"/>
        <v>-76.6</v>
      </c>
      <c r="F63" s="15">
        <f t="shared" si="1"/>
        <v>1.1612903225806452</v>
      </c>
    </row>
    <row r="64" spans="1:6" ht="48" customHeight="1">
      <c r="A64" s="10" t="s">
        <v>76</v>
      </c>
      <c r="B64" s="6" t="s">
        <v>77</v>
      </c>
      <c r="C64" s="15">
        <v>520.5</v>
      </c>
      <c r="D64" s="15">
        <v>395.5</v>
      </c>
      <c r="E64" s="15">
        <f t="shared" si="0"/>
        <v>-125</v>
      </c>
      <c r="F64" s="15">
        <f t="shared" si="1"/>
        <v>75.98463016330452</v>
      </c>
    </row>
    <row r="65" spans="1:6" ht="64.5" customHeight="1">
      <c r="A65" s="10" t="s">
        <v>160</v>
      </c>
      <c r="B65" s="6" t="s">
        <v>161</v>
      </c>
      <c r="C65" s="15">
        <v>2108.4</v>
      </c>
      <c r="D65" s="15">
        <v>1684.3</v>
      </c>
      <c r="E65" s="15">
        <f>D65-C65</f>
        <v>-424.10000000000014</v>
      </c>
      <c r="F65" s="15">
        <f>D65/C65*100</f>
        <v>79.88522102067918</v>
      </c>
    </row>
    <row r="66" spans="1:6" ht="32.25" customHeight="1">
      <c r="A66" s="10" t="s">
        <v>78</v>
      </c>
      <c r="B66" s="6" t="s">
        <v>79</v>
      </c>
      <c r="C66" s="15">
        <v>62284.9</v>
      </c>
      <c r="D66" s="15">
        <v>57813.4</v>
      </c>
      <c r="E66" s="15">
        <f t="shared" si="0"/>
        <v>-4471.5</v>
      </c>
      <c r="F66" s="15">
        <f t="shared" si="1"/>
        <v>92.82089238322611</v>
      </c>
    </row>
    <row r="67" spans="1:6" ht="50.25" customHeight="1">
      <c r="A67" s="10" t="s">
        <v>80</v>
      </c>
      <c r="B67" s="6" t="s">
        <v>81</v>
      </c>
      <c r="C67" s="15">
        <v>379.1</v>
      </c>
      <c r="D67" s="15">
        <v>232.9</v>
      </c>
      <c r="E67" s="15">
        <f t="shared" si="0"/>
        <v>-146.20000000000002</v>
      </c>
      <c r="F67" s="15">
        <f t="shared" si="1"/>
        <v>61.43497757847533</v>
      </c>
    </row>
    <row r="68" spans="1:6" ht="78.75" customHeight="1">
      <c r="A68" s="10" t="s">
        <v>82</v>
      </c>
      <c r="B68" s="6" t="s">
        <v>83</v>
      </c>
      <c r="C68" s="15">
        <v>693.7</v>
      </c>
      <c r="D68" s="15">
        <v>15004.9</v>
      </c>
      <c r="E68" s="15">
        <f t="shared" si="0"/>
        <v>14311.199999999999</v>
      </c>
      <c r="F68" s="15">
        <f t="shared" si="1"/>
        <v>2163.0243621161885</v>
      </c>
    </row>
    <row r="69" spans="1:6" ht="31.5">
      <c r="A69" s="10" t="s">
        <v>162</v>
      </c>
      <c r="B69" s="6" t="s">
        <v>163</v>
      </c>
      <c r="C69" s="15">
        <v>1504.8</v>
      </c>
      <c r="D69" s="15">
        <v>553.4</v>
      </c>
      <c r="E69" s="15">
        <f>D69-C69</f>
        <v>-951.4</v>
      </c>
      <c r="F69" s="15">
        <f>D69/C69*100</f>
        <v>36.77565124933546</v>
      </c>
    </row>
    <row r="70" spans="1:6" ht="60" customHeight="1">
      <c r="A70" s="10" t="s">
        <v>84</v>
      </c>
      <c r="B70" s="6" t="s">
        <v>85</v>
      </c>
      <c r="C70" s="15">
        <v>11.9</v>
      </c>
      <c r="D70" s="15">
        <v>0</v>
      </c>
      <c r="E70" s="15">
        <f t="shared" si="0"/>
        <v>-11.9</v>
      </c>
      <c r="F70" s="15">
        <f t="shared" si="1"/>
        <v>0</v>
      </c>
    </row>
    <row r="71" spans="1:6" ht="45" customHeight="1">
      <c r="A71" s="10" t="s">
        <v>175</v>
      </c>
      <c r="B71" s="6" t="s">
        <v>174</v>
      </c>
      <c r="C71" s="15">
        <v>900</v>
      </c>
      <c r="D71" s="15">
        <v>0</v>
      </c>
      <c r="E71" s="15">
        <f>D71-C71</f>
        <v>-900</v>
      </c>
      <c r="F71" s="15">
        <f t="shared" si="1"/>
        <v>0</v>
      </c>
    </row>
    <row r="72" spans="1:6" ht="81.75" customHeight="1">
      <c r="A72" s="10" t="s">
        <v>164</v>
      </c>
      <c r="B72" s="6" t="s">
        <v>165</v>
      </c>
      <c r="C72" s="15">
        <v>1951.2</v>
      </c>
      <c r="D72" s="15">
        <v>1679.9</v>
      </c>
      <c r="E72" s="15">
        <f>D72-C72</f>
        <v>-271.29999999999995</v>
      </c>
      <c r="F72" s="15">
        <f>D72/C72*100</f>
        <v>86.09573595735958</v>
      </c>
    </row>
    <row r="73" spans="1:6" ht="96" customHeight="1">
      <c r="A73" s="10" t="s">
        <v>86</v>
      </c>
      <c r="B73" s="6" t="s">
        <v>87</v>
      </c>
      <c r="C73" s="15">
        <v>975</v>
      </c>
      <c r="D73" s="15">
        <v>502.3</v>
      </c>
      <c r="E73" s="15">
        <f t="shared" si="0"/>
        <v>-472.7</v>
      </c>
      <c r="F73" s="15">
        <f t="shared" si="1"/>
        <v>51.51794871794871</v>
      </c>
    </row>
    <row r="74" spans="1:6" ht="31.5" customHeight="1">
      <c r="A74" s="10" t="s">
        <v>88</v>
      </c>
      <c r="B74" s="6" t="s">
        <v>89</v>
      </c>
      <c r="C74" s="15">
        <v>6450</v>
      </c>
      <c r="D74" s="15">
        <v>6075.3</v>
      </c>
      <c r="E74" s="15">
        <f t="shared" si="0"/>
        <v>-374.6999999999998</v>
      </c>
      <c r="F74" s="15">
        <f t="shared" si="1"/>
        <v>94.19069767441862</v>
      </c>
    </row>
    <row r="75" spans="1:6" ht="31.5">
      <c r="A75" s="10" t="s">
        <v>90</v>
      </c>
      <c r="B75" s="6" t="s">
        <v>91</v>
      </c>
      <c r="C75" s="15">
        <f>C76+C77+C78</f>
        <v>4832.1</v>
      </c>
      <c r="D75" s="15">
        <f>D76+D77+D78</f>
        <v>3057.7</v>
      </c>
      <c r="E75" s="15">
        <f t="shared" si="0"/>
        <v>-1774.4000000000005</v>
      </c>
      <c r="F75" s="15">
        <f t="shared" si="1"/>
        <v>63.278905651787</v>
      </c>
    </row>
    <row r="76" spans="1:6" ht="31.5">
      <c r="A76" s="10" t="s">
        <v>92</v>
      </c>
      <c r="B76" s="6" t="s">
        <v>93</v>
      </c>
      <c r="C76" s="15">
        <v>723.1</v>
      </c>
      <c r="D76" s="15">
        <v>565.1</v>
      </c>
      <c r="E76" s="15">
        <f t="shared" si="0"/>
        <v>-158</v>
      </c>
      <c r="F76" s="15">
        <f t="shared" si="1"/>
        <v>78.1496335223344</v>
      </c>
    </row>
    <row r="77" spans="1:6" ht="31.5">
      <c r="A77" s="10" t="s">
        <v>94</v>
      </c>
      <c r="B77" s="6" t="s">
        <v>95</v>
      </c>
      <c r="C77" s="15">
        <v>4065.9</v>
      </c>
      <c r="D77" s="15">
        <v>2446.6</v>
      </c>
      <c r="E77" s="15">
        <f t="shared" si="0"/>
        <v>-1619.3000000000002</v>
      </c>
      <c r="F77" s="15">
        <f t="shared" si="1"/>
        <v>60.173639292653526</v>
      </c>
    </row>
    <row r="78" spans="1:6" ht="31.5">
      <c r="A78" s="10" t="s">
        <v>166</v>
      </c>
      <c r="B78" s="6" t="s">
        <v>167</v>
      </c>
      <c r="C78" s="15">
        <v>43.1</v>
      </c>
      <c r="D78" s="15">
        <v>46</v>
      </c>
      <c r="E78" s="15">
        <f>D78-C78</f>
        <v>2.8999999999999986</v>
      </c>
      <c r="F78" s="15">
        <f>D78/C78*100</f>
        <v>106.72853828306263</v>
      </c>
    </row>
    <row r="79" spans="1:6" ht="20.25" customHeight="1">
      <c r="A79" s="9" t="s">
        <v>96</v>
      </c>
      <c r="B79" s="14" t="s">
        <v>97</v>
      </c>
      <c r="C79" s="16">
        <f>C80+C91+C96+C97+C101+C105</f>
        <v>7343234.899999999</v>
      </c>
      <c r="D79" s="16">
        <f>D80+D91+D96+D97+D101+D105</f>
        <v>6780182.9</v>
      </c>
      <c r="E79" s="16">
        <f t="shared" si="0"/>
        <v>-563051.9999999991</v>
      </c>
      <c r="F79" s="16">
        <f t="shared" si="1"/>
        <v>92.33237111889204</v>
      </c>
    </row>
    <row r="80" spans="1:6" ht="47.25" customHeight="1">
      <c r="A80" s="10" t="s">
        <v>98</v>
      </c>
      <c r="B80" s="6" t="s">
        <v>99</v>
      </c>
      <c r="C80" s="15">
        <f>C81+C88+C89+C90</f>
        <v>7261302.699999999</v>
      </c>
      <c r="D80" s="15">
        <f>D81+D88+D89+D90</f>
        <v>6501348.8</v>
      </c>
      <c r="E80" s="15">
        <f t="shared" si="0"/>
        <v>-759953.8999999994</v>
      </c>
      <c r="F80" s="15">
        <f t="shared" si="1"/>
        <v>89.53419336175037</v>
      </c>
    </row>
    <row r="81" spans="1:6" ht="31.5">
      <c r="A81" s="10" t="s">
        <v>100</v>
      </c>
      <c r="B81" s="6" t="s">
        <v>185</v>
      </c>
      <c r="C81" s="15">
        <f>SUM(C82:C87)</f>
        <v>5286453.2</v>
      </c>
      <c r="D81" s="15">
        <f>SUM(D82:D87)</f>
        <v>5102913</v>
      </c>
      <c r="E81" s="15">
        <f t="shared" si="0"/>
        <v>-183540.2000000002</v>
      </c>
      <c r="F81" s="15">
        <f t="shared" si="1"/>
        <v>96.52810319024483</v>
      </c>
    </row>
    <row r="82" spans="1:6" ht="31.5">
      <c r="A82" s="10" t="s">
        <v>101</v>
      </c>
      <c r="B82" s="6" t="s">
        <v>186</v>
      </c>
      <c r="C82" s="15">
        <v>4822753.2</v>
      </c>
      <c r="D82" s="15">
        <v>4934181</v>
      </c>
      <c r="E82" s="15">
        <f t="shared" si="0"/>
        <v>111427.79999999981</v>
      </c>
      <c r="F82" s="15">
        <f t="shared" si="1"/>
        <v>102.31046034037155</v>
      </c>
    </row>
    <row r="83" spans="1:6" ht="31.5" customHeight="1">
      <c r="A83" s="10" t="s">
        <v>102</v>
      </c>
      <c r="B83" s="6" t="s">
        <v>187</v>
      </c>
      <c r="C83" s="15">
        <v>401852</v>
      </c>
      <c r="D83" s="15">
        <v>0</v>
      </c>
      <c r="E83" s="15">
        <f t="shared" si="0"/>
        <v>-401852</v>
      </c>
      <c r="F83" s="15">
        <f t="shared" si="1"/>
        <v>0</v>
      </c>
    </row>
    <row r="84" spans="1:6" ht="51" customHeight="1">
      <c r="A84" s="10" t="s">
        <v>128</v>
      </c>
      <c r="B84" s="6" t="s">
        <v>188</v>
      </c>
      <c r="C84" s="15">
        <v>61848</v>
      </c>
      <c r="D84" s="15">
        <v>168732</v>
      </c>
      <c r="E84" s="15">
        <f t="shared" si="0"/>
        <v>106884</v>
      </c>
      <c r="F84" s="15">
        <f t="shared" si="1"/>
        <v>272.8172293364377</v>
      </c>
    </row>
    <row r="85" spans="1:6" ht="51" customHeight="1" hidden="1">
      <c r="A85" s="25" t="s">
        <v>180</v>
      </c>
      <c r="B85" s="26" t="s">
        <v>189</v>
      </c>
      <c r="C85" s="15">
        <v>0</v>
      </c>
      <c r="D85" s="15">
        <v>0</v>
      </c>
      <c r="E85" s="22">
        <f>D85-C85</f>
        <v>0</v>
      </c>
      <c r="F85" s="22" t="e">
        <f t="shared" si="1"/>
        <v>#DIV/0!</v>
      </c>
    </row>
    <row r="86" spans="1:6" ht="51" customHeight="1" hidden="1">
      <c r="A86" s="25" t="s">
        <v>181</v>
      </c>
      <c r="B86" s="27" t="s">
        <v>190</v>
      </c>
      <c r="C86" s="15">
        <v>0</v>
      </c>
      <c r="D86" s="15">
        <v>0</v>
      </c>
      <c r="E86" s="22">
        <f>D86-C86</f>
        <v>0</v>
      </c>
      <c r="F86" s="22" t="e">
        <f t="shared" si="1"/>
        <v>#DIV/0!</v>
      </c>
    </row>
    <row r="87" spans="1:6" ht="15" customHeight="1" hidden="1">
      <c r="A87" s="10" t="s">
        <v>129</v>
      </c>
      <c r="B87" s="6" t="s">
        <v>130</v>
      </c>
      <c r="C87" s="15">
        <v>0</v>
      </c>
      <c r="D87" s="15">
        <v>0</v>
      </c>
      <c r="E87" s="15">
        <f t="shared" si="0"/>
        <v>0</v>
      </c>
      <c r="F87" s="15" t="e">
        <f>D87/C87*100</f>
        <v>#DIV/0!</v>
      </c>
    </row>
    <row r="88" spans="1:6" ht="34.5" customHeight="1">
      <c r="A88" s="10" t="s">
        <v>103</v>
      </c>
      <c r="B88" s="6" t="s">
        <v>191</v>
      </c>
      <c r="C88" s="15">
        <v>1245421.9</v>
      </c>
      <c r="D88" s="15">
        <v>548939.7</v>
      </c>
      <c r="E88" s="15">
        <f t="shared" si="0"/>
        <v>-696482.2</v>
      </c>
      <c r="F88" s="15">
        <f t="shared" si="1"/>
        <v>44.07660568679578</v>
      </c>
    </row>
    <row r="89" spans="1:6" ht="31.5">
      <c r="A89" s="10" t="s">
        <v>104</v>
      </c>
      <c r="B89" s="6" t="s">
        <v>192</v>
      </c>
      <c r="C89" s="15">
        <v>567880.1</v>
      </c>
      <c r="D89" s="15">
        <v>671565.8</v>
      </c>
      <c r="E89" s="15">
        <f t="shared" si="0"/>
        <v>103685.70000000007</v>
      </c>
      <c r="F89" s="15">
        <f t="shared" si="1"/>
        <v>118.25837883736374</v>
      </c>
    </row>
    <row r="90" spans="1:6" ht="31.5">
      <c r="A90" s="10" t="s">
        <v>105</v>
      </c>
      <c r="B90" s="6" t="s">
        <v>193</v>
      </c>
      <c r="C90" s="15">
        <v>161547.5</v>
      </c>
      <c r="D90" s="15">
        <v>177930.3</v>
      </c>
      <c r="E90" s="15">
        <f t="shared" si="0"/>
        <v>16382.799999999988</v>
      </c>
      <c r="F90" s="15">
        <f t="shared" si="1"/>
        <v>110.14116591095498</v>
      </c>
    </row>
    <row r="91" spans="1:6" ht="56.25" customHeight="1">
      <c r="A91" s="9" t="s">
        <v>106</v>
      </c>
      <c r="B91" s="14" t="s">
        <v>107</v>
      </c>
      <c r="C91" s="16">
        <f>C92</f>
        <v>13023.6</v>
      </c>
      <c r="D91" s="16">
        <f>D92</f>
        <v>21081.9</v>
      </c>
      <c r="E91" s="16">
        <f t="shared" si="0"/>
        <v>8058.300000000001</v>
      </c>
      <c r="F91" s="16">
        <f t="shared" si="1"/>
        <v>161.87459688565374</v>
      </c>
    </row>
    <row r="92" spans="1:6" ht="63">
      <c r="A92" s="10" t="s">
        <v>108</v>
      </c>
      <c r="B92" s="6" t="s">
        <v>194</v>
      </c>
      <c r="C92" s="15">
        <f>SUM(C93:C95)</f>
        <v>13023.6</v>
      </c>
      <c r="D92" s="15">
        <f>SUM(D93:D95)</f>
        <v>21081.9</v>
      </c>
      <c r="E92" s="15">
        <f t="shared" si="0"/>
        <v>8058.300000000001</v>
      </c>
      <c r="F92" s="15">
        <f t="shared" si="1"/>
        <v>161.87459688565374</v>
      </c>
    </row>
    <row r="93" spans="1:6" ht="64.5" customHeight="1">
      <c r="A93" s="10" t="s">
        <v>109</v>
      </c>
      <c r="B93" s="6" t="s">
        <v>195</v>
      </c>
      <c r="C93" s="15">
        <v>13416.9</v>
      </c>
      <c r="D93" s="15">
        <v>11300</v>
      </c>
      <c r="E93" s="15">
        <f t="shared" si="0"/>
        <v>-2116.8999999999996</v>
      </c>
      <c r="F93" s="15">
        <f t="shared" si="1"/>
        <v>84.2221377516416</v>
      </c>
    </row>
    <row r="94" spans="1:6" ht="93">
      <c r="A94" s="10" t="s">
        <v>127</v>
      </c>
      <c r="B94" s="6" t="s">
        <v>196</v>
      </c>
      <c r="C94" s="15">
        <v>-393.3</v>
      </c>
      <c r="D94" s="15">
        <v>0</v>
      </c>
      <c r="E94" s="15">
        <f>D94-C94</f>
        <v>393.3</v>
      </c>
      <c r="F94" s="15">
        <f>D94/C94*100</f>
        <v>0</v>
      </c>
    </row>
    <row r="95" spans="1:6" ht="140.25">
      <c r="A95" s="10" t="s">
        <v>131</v>
      </c>
      <c r="B95" s="6" t="s">
        <v>197</v>
      </c>
      <c r="C95" s="15">
        <v>0</v>
      </c>
      <c r="D95" s="15">
        <v>9781.9</v>
      </c>
      <c r="E95" s="15">
        <f t="shared" si="0"/>
        <v>9781.9</v>
      </c>
      <c r="F95" s="15" t="e">
        <f t="shared" si="1"/>
        <v>#DIV/0!</v>
      </c>
    </row>
    <row r="96" spans="1:6" ht="30.75">
      <c r="A96" s="10" t="s">
        <v>177</v>
      </c>
      <c r="B96" s="6" t="s">
        <v>176</v>
      </c>
      <c r="C96" s="15">
        <v>2263.4</v>
      </c>
      <c r="D96" s="15">
        <v>1000</v>
      </c>
      <c r="E96" s="15">
        <f>D96-C96</f>
        <v>-1263.4</v>
      </c>
      <c r="F96" s="15">
        <f t="shared" si="1"/>
        <v>44.18132013784572</v>
      </c>
    </row>
    <row r="97" spans="1:6" ht="15">
      <c r="A97" s="9" t="s">
        <v>110</v>
      </c>
      <c r="B97" s="14" t="s">
        <v>111</v>
      </c>
      <c r="C97" s="16">
        <f>SUM(C98:C100)</f>
        <v>5441</v>
      </c>
      <c r="D97" s="16">
        <f>SUM(D98:D100)</f>
        <v>5240.200000000001</v>
      </c>
      <c r="E97" s="16">
        <f t="shared" si="0"/>
        <v>-200.79999999999927</v>
      </c>
      <c r="F97" s="16">
        <f t="shared" si="1"/>
        <v>96.30950192979233</v>
      </c>
    </row>
    <row r="98" spans="1:6" ht="30.75">
      <c r="A98" s="10" t="s">
        <v>112</v>
      </c>
      <c r="B98" s="6" t="s">
        <v>207</v>
      </c>
      <c r="C98" s="15">
        <v>5212</v>
      </c>
      <c r="D98" s="15">
        <v>5043.6</v>
      </c>
      <c r="E98" s="15">
        <f t="shared" si="0"/>
        <v>-168.39999999999964</v>
      </c>
      <c r="F98" s="15">
        <f t="shared" si="1"/>
        <v>96.76899462778205</v>
      </c>
    </row>
    <row r="99" spans="1:6" ht="30.75">
      <c r="A99" s="13" t="s">
        <v>168</v>
      </c>
      <c r="B99" s="6" t="s">
        <v>198</v>
      </c>
      <c r="C99" s="15">
        <v>79</v>
      </c>
      <c r="D99" s="15">
        <v>116</v>
      </c>
      <c r="E99" s="15">
        <f aca="true" t="shared" si="6" ref="E99:E104">D99-C99</f>
        <v>37</v>
      </c>
      <c r="F99" s="15">
        <f aca="true" t="shared" si="7" ref="F99:F104">D99/C99*100</f>
        <v>146.8354430379747</v>
      </c>
    </row>
    <row r="100" spans="1:6" ht="30.75">
      <c r="A100" s="13" t="s">
        <v>169</v>
      </c>
      <c r="B100" s="6" t="s">
        <v>199</v>
      </c>
      <c r="C100" s="15">
        <v>150</v>
      </c>
      <c r="D100" s="15">
        <v>80.6</v>
      </c>
      <c r="E100" s="15">
        <f t="shared" si="6"/>
        <v>-69.4</v>
      </c>
      <c r="F100" s="15">
        <f t="shared" si="7"/>
        <v>53.733333333333334</v>
      </c>
    </row>
    <row r="101" spans="1:6" ht="124.5">
      <c r="A101" s="9" t="s">
        <v>113</v>
      </c>
      <c r="B101" s="14" t="s">
        <v>114</v>
      </c>
      <c r="C101" s="16">
        <f>SUM(C102:C104)</f>
        <v>66118.5</v>
      </c>
      <c r="D101" s="16">
        <f>SUM(D102:D104)</f>
        <v>359616.29999999993</v>
      </c>
      <c r="E101" s="16">
        <f t="shared" si="6"/>
        <v>293497.79999999993</v>
      </c>
      <c r="F101" s="16">
        <f t="shared" si="7"/>
        <v>543.8966401234147</v>
      </c>
    </row>
    <row r="102" spans="1:6" ht="108.75">
      <c r="A102" s="10" t="s">
        <v>200</v>
      </c>
      <c r="B102" s="4" t="s">
        <v>201</v>
      </c>
      <c r="C102" s="15">
        <v>64075.8</v>
      </c>
      <c r="D102" s="15">
        <v>357474.1</v>
      </c>
      <c r="E102" s="15">
        <f t="shared" si="6"/>
        <v>293398.3</v>
      </c>
      <c r="F102" s="15">
        <f t="shared" si="7"/>
        <v>557.8925272879932</v>
      </c>
    </row>
    <row r="103" spans="1:6" ht="93">
      <c r="A103" s="10" t="s">
        <v>202</v>
      </c>
      <c r="B103" s="4" t="s">
        <v>203</v>
      </c>
      <c r="C103" s="15">
        <v>146.1</v>
      </c>
      <c r="D103" s="15">
        <v>61.1</v>
      </c>
      <c r="E103" s="15">
        <f t="shared" si="6"/>
        <v>-85</v>
      </c>
      <c r="F103" s="15">
        <f t="shared" si="7"/>
        <v>41.82067077344285</v>
      </c>
    </row>
    <row r="104" spans="1:6" ht="108.75">
      <c r="A104" s="10" t="s">
        <v>204</v>
      </c>
      <c r="B104" s="4" t="s">
        <v>205</v>
      </c>
      <c r="C104" s="15">
        <v>1896.6</v>
      </c>
      <c r="D104" s="15">
        <v>2081.1</v>
      </c>
      <c r="E104" s="15">
        <f t="shared" si="6"/>
        <v>184.5</v>
      </c>
      <c r="F104" s="15">
        <f t="shared" si="7"/>
        <v>109.7279341980386</v>
      </c>
    </row>
    <row r="105" spans="1:6" ht="62.25">
      <c r="A105" s="9" t="s">
        <v>115</v>
      </c>
      <c r="B105" s="14" t="s">
        <v>116</v>
      </c>
      <c r="C105" s="16">
        <f>C106</f>
        <v>-4914.3</v>
      </c>
      <c r="D105" s="16">
        <f>D106</f>
        <v>-108104.3</v>
      </c>
      <c r="E105" s="16">
        <f t="shared" si="0"/>
        <v>-103190</v>
      </c>
      <c r="F105" s="16">
        <f t="shared" si="1"/>
        <v>2199.7904075860242</v>
      </c>
    </row>
    <row r="106" spans="1:6" ht="62.25">
      <c r="A106" s="10" t="s">
        <v>117</v>
      </c>
      <c r="B106" s="6" t="s">
        <v>206</v>
      </c>
      <c r="C106" s="15">
        <v>-4914.3</v>
      </c>
      <c r="D106" s="15">
        <v>-108104.3</v>
      </c>
      <c r="E106" s="15">
        <f>D106-C106</f>
        <v>-103190</v>
      </c>
      <c r="F106" s="15">
        <f>D106/C106*100</f>
        <v>2199.7904075860242</v>
      </c>
    </row>
  </sheetData>
  <sheetProtection/>
  <mergeCells count="6">
    <mergeCell ref="A3:A4"/>
    <mergeCell ref="E3:F3"/>
    <mergeCell ref="A1:F1"/>
    <mergeCell ref="B3:B4"/>
    <mergeCell ref="C3:C4"/>
    <mergeCell ref="D3:D4"/>
  </mergeCells>
  <printOptions/>
  <pageMargins left="0.2755905511811024" right="0" top="0.56" bottom="0.2755905511811024" header="0.15748031496062992" footer="0.1574803149606299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2019-01-24T08:49:28Z</cp:lastPrinted>
  <dcterms:created xsi:type="dcterms:W3CDTF">2016-04-25T02:35:52Z</dcterms:created>
  <dcterms:modified xsi:type="dcterms:W3CDTF">2019-07-16T09:01:02Z</dcterms:modified>
  <cp:category/>
  <cp:version/>
  <cp:contentType/>
  <cp:contentStatus/>
</cp:coreProperties>
</file>