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2" yWindow="65524" windowWidth="10404" windowHeight="10896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<sst xmlns="http://schemas.openxmlformats.org/spreadsheetml/2006/main" count="163" uniqueCount="163">
  <si>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</si>
  <si>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</si>
  <si>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</si>
  <si>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</si>
  <si>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</si>
  <si>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</si>
  <si>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</si>
  <si>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</si>
  <si>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</si>
  <si>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</si>
  <si>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</si>
  <si>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</si>
  <si>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</si>
  <si>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</si>
  <si>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</si>
  <si>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</si>
  <si>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</si>
  <si>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</si>
  <si>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</si>
  <si>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</si>
  <si>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</si>
  <si>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</si>
  <si>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</si>
  <si>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</si>
  <si>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</si>
  <si>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</si>
  <si>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</si>
  <si>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</si>
  <si>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</si>
  <si>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</si>
  <si>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</si>
  <si>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</si>
  <si>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</si>
  <si>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</si>
  <si>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</si>
  <si>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</si>
  <si>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</si>
  <si>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</si>
  <si>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</si>
  <si>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</si>
  <si>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</si>
  <si>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</si>
  <si>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</si>
  <si>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</si>
  <si>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</si>
  <si>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</si>
  <si>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</si>
  <si>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</si>
  <si>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</si>
  <si>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</si>
  <si>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</si>
  <si>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</si>
  <si>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</si>
  <si>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</si>
  <si>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</si>
  <si>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</si>
  <si>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</si>
  <si>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</si>
  <si>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</si>
  <si>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</si>
  <si>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</si>
  <si>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</si>
  <si>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</si>
  <si>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</si>
  <si>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</si>
  <si>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</si>
  <si>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</si>
  <si>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</si>
  <si>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</si>
  <si>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</si>
  <si>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</si>
  <si>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</si>
  <si>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</si>
  <si>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</si>
  <si>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</si>
  <si>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</si>
  <si>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</si>
  <si>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</si>
  <si>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</si>
  <si>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</si>
  <si>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</si>
  <si>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</si>
  <si>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</si>
  <si>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</si>
  <si>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</si>
  <si>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</si>
  <si>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</si>
  <si>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</si>
  <si>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</si>
  <si>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</si>
  <si>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</si>
  <si>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</si>
  <si>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</si>
  <si>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</si>
  <si>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</si>
  <si>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</si>
  <si>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</si>
  <si>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</si>
  <si>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</si>
  <si>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</si>
  <si>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</si>
  <si>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</si>
  <si>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</si>
  <si>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</si>
  <si>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</si>
  <si>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</si>
  <si>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</si>
  <si>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</si>
  <si>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</si>
  <si>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</si>
  <si>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</si>
  <si>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</si>
  <si>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</si>
  <si>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</si>
  <si>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</si>
  <si>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</si>
  <si>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</si>
  <si>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</si>
  <si>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</si>
  <si>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</si>
  <si>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</si>
  <si>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</si>
  <si>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00011603000000000140</t>
  </si>
  <si>
    <t>00011618000000000140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</si>
  <si>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</si>
  <si>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</si>
  <si>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</si>
  <si>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</si>
  <si>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дотации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</si>
  <si>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</si>
  <si>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</si>
  <si>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</si>
  <si>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</si>
  <si>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</si>
  <si>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</si>
  <si>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Доходы от возмещения ущерба при возникновении страховых случаев</t>
  </si>
  <si>
    <t>00011623000000000140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</si>
  <si>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</si>
  <si>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</si>
  <si>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</si>
  <si>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</si>
  <si>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</si>
  <si>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Утверждено на 2019 год</t>
  </si>
  <si>
    <t>00020210000000000150</t>
  </si>
  <si>
    <t>00020215001000000150</t>
  </si>
  <si>
    <t>00020215002000000150</t>
  </si>
  <si>
    <t>00020215009000000150</t>
  </si>
  <si>
    <t>00020215213020000150</t>
  </si>
  <si>
    <t>00020215311000000150</t>
  </si>
  <si>
    <t>00020219999000000150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</si>
  <si>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</si>
  <si>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</si>
  <si>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</si>
  <si>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</si>
  <si>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</si>
  <si>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00020302030020000150</t>
  </si>
  <si>
    <t>00020302040020000150</t>
  </si>
  <si>
    <t>00020702000020000150</t>
  </si>
  <si>
    <t>00021900000020000150</t>
  </si>
  <si>
    <t>Сведения об исполнении республиканского бюджета Республики Алтай за 1полугодие 2019 года по доходам в разрезе видов доходов  в сравнении с запланированными значениями на 2019 год</t>
  </si>
  <si>
    <t>Исполнено на 01.07.2019 года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</si>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</sst>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1">
      <alignment horizontal="center" vertical="top" wrapText="1"/>
      <protection/>
    </xf>
    <xf numFmtId="0" fontId="6" fillId="0" borderId="2">
      <alignment horizontal="center"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NumberFormat="1" applyFont="1" applyFill="1" applyBorder="1" applyAlignment="1">
      <alignment horizontal="justify" vertical="top" wrapText="1"/>
    </xf>
    <xf numFmtId="0" fontId="47" fillId="0" borderId="12" xfId="0" applyFont="1" applyFill="1" applyBorder="1" applyAlignment="1">
      <alignment horizontal="justify" vertical="top" wrapText="1"/>
    </xf>
    <xf numFmtId="187" fontId="3" fillId="0" borderId="12" xfId="0" applyNumberFormat="1" applyFont="1" applyFill="1" applyBorder="1" applyAlignment="1">
      <alignment horizontal="center" vertical="center"/>
    </xf>
    <xf numFmtId="187" fontId="7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187" fontId="3" fillId="0" borderId="12" xfId="99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top" wrapText="1"/>
    </xf>
    <xf numFmtId="49" fontId="47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justify" vertical="top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" fillId="0" borderId="12" xfId="33" applyNumberFormat="1" applyFont="1" applyFill="1" applyBorder="1" applyAlignment="1" applyProtection="1">
      <alignment horizontal="center" vertical="top" wrapText="1"/>
      <protection/>
    </xf>
    <xf numFmtId="0" fontId="3" fillId="0" borderId="12" xfId="33" applyNumberFormat="1" applyFont="1" applyFill="1" applyBorder="1" applyAlignment="1">
      <alignment horizontal="center" vertical="top" wrapText="1"/>
      <protection/>
    </xf>
    <xf numFmtId="49" fontId="3" fillId="0" borderId="12" xfId="34" applyNumberFormat="1" applyFont="1" applyFill="1" applyBorder="1" applyAlignment="1" applyProtection="1">
      <alignment horizontal="center" vertical="center" wrapText="1"/>
      <protection/>
    </xf>
    <xf numFmtId="49" fontId="3" fillId="0" borderId="12" xfId="34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11" xfId="56"/>
    <cellStyle name="Обычный 2 12" xfId="57"/>
    <cellStyle name="Обычный 2 13" xfId="58"/>
    <cellStyle name="Обычный 2 14" xfId="59"/>
    <cellStyle name="Обычный 2 15" xfId="60"/>
    <cellStyle name="Обычный 2 16" xfId="61"/>
    <cellStyle name="Обычный 2 17" xfId="62"/>
    <cellStyle name="Обычный 2 18" xfId="63"/>
    <cellStyle name="Обычный 2 19" xfId="64"/>
    <cellStyle name="Обычный 2 2" xfId="65"/>
    <cellStyle name="Обычный 2 20" xfId="66"/>
    <cellStyle name="Обычный 2 21" xfId="67"/>
    <cellStyle name="Обычный 2 22" xfId="68"/>
    <cellStyle name="Обычный 2 23" xfId="69"/>
    <cellStyle name="Обычный 2 24" xfId="70"/>
    <cellStyle name="Обычный 2 25" xfId="71"/>
    <cellStyle name="Обычный 2 26" xfId="72"/>
    <cellStyle name="Обычный 2 27" xfId="73"/>
    <cellStyle name="Обычный 2 28" xfId="74"/>
    <cellStyle name="Обычный 2 29" xfId="75"/>
    <cellStyle name="Обычный 2 3" xfId="76"/>
    <cellStyle name="Обычный 2 30" xfId="77"/>
    <cellStyle name="Обычный 2 31" xfId="78"/>
    <cellStyle name="Обычный 2 32" xfId="79"/>
    <cellStyle name="Обычный 2 33" xfId="80"/>
    <cellStyle name="Обычный 2 34" xfId="81"/>
    <cellStyle name="Обычный 2 35" xfId="82"/>
    <cellStyle name="Обычный 2 36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4" xfId="91"/>
    <cellStyle name="Обычный 5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10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22.28125" defaultRowHeight="15"/>
  <cols>
    <col min="1" max="1" width="37.281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16" customWidth="1"/>
    <col min="6" max="6" width="14.421875" style="24" customWidth="1"/>
    <col min="7" max="7" width="4.281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6" ht="58.5" customHeight="1">
      <c r="A1" s="29" t="s">
        <v>159</v>
      </c>
      <c r="B1" s="30"/>
      <c r="C1" s="30"/>
      <c r="D1" s="30"/>
      <c r="E1" s="30"/>
      <c r="F1" s="30"/>
    </row>
    <row r="3" spans="2:6" ht="15">
      <c r="B3" s="2"/>
      <c r="D3" s="16"/>
      <c r="F3" s="23" t="s">
        <v>105</v>
      </c>
    </row>
    <row r="4" spans="1:6" s="2" customFormat="1" ht="31.5" customHeight="1">
      <c r="A4" s="31" t="s">
        <v>106</v>
      </c>
      <c r="B4" s="33" t="s">
        <v>107</v>
      </c>
      <c r="C4" s="35" t="s">
        <v>142</v>
      </c>
      <c r="D4" s="35" t="s">
        <v>160</v>
      </c>
      <c r="E4" s="37" t="s">
        <v>108</v>
      </c>
      <c r="F4" s="38"/>
    </row>
    <row r="5" spans="1:6" s="2" customFormat="1" ht="46.5">
      <c r="A5" s="32"/>
      <c r="B5" s="34"/>
      <c r="C5" s="36"/>
      <c r="D5" s="36"/>
      <c r="E5" s="8" t="s">
        <v>109</v>
      </c>
      <c r="F5" s="5" t="s">
        <v>110</v>
      </c>
    </row>
    <row r="6" spans="1:6" ht="15" customHeight="1">
      <c r="A6" s="15" t="s">
        <v>0</v>
      </c>
      <c r="B6" s="7" t="s">
        <v>1</v>
      </c>
      <c r="C6" s="13">
        <f>C7+C61</f>
        <v>21044147</v>
      </c>
      <c r="D6" s="13">
        <f>D7+D61-0.1</f>
        <v>8778502.9</v>
      </c>
      <c r="E6" s="13">
        <f>D6-C6</f>
        <v>-12265644.1</v>
      </c>
      <c r="F6" s="25">
        <f>D6/C6*100</f>
        <v>41.714700529320574</v>
      </c>
    </row>
    <row r="7" spans="1:6" s="6" customFormat="1" ht="30.75">
      <c r="A7" s="9" t="s">
        <v>2</v>
      </c>
      <c r="B7" s="18" t="s">
        <v>3</v>
      </c>
      <c r="C7" s="14">
        <f>C8+C25</f>
        <v>4094540.2</v>
      </c>
      <c r="D7" s="14">
        <f>D8+D25</f>
        <v>1968550.6</v>
      </c>
      <c r="E7" s="14">
        <f aca="true" t="shared" si="0" ref="E7:E80">D7-C7</f>
        <v>-2125989.6</v>
      </c>
      <c r="F7" s="26">
        <f aca="true" t="shared" si="1" ref="F7:F79">D7/C7*100</f>
        <v>48.07745201768932</v>
      </c>
    </row>
    <row r="8" spans="1:6" s="6" customFormat="1" ht="15">
      <c r="A8" s="9" t="s">
        <v>4</v>
      </c>
      <c r="B8" s="18"/>
      <c r="C8" s="14">
        <f>C9+C12+C14+C16+C19+C21+C24</f>
        <v>3864525.2</v>
      </c>
      <c r="D8" s="14">
        <f>D9+D12+D14+D16+D19+D21+D24+0.1</f>
        <v>1866253.7</v>
      </c>
      <c r="E8" s="14">
        <f t="shared" si="0"/>
        <v>-1998271.5000000002</v>
      </c>
      <c r="F8" s="26">
        <f t="shared" si="1"/>
        <v>48.291927298080495</v>
      </c>
    </row>
    <row r="9" spans="1:6" ht="15">
      <c r="A9" s="10" t="s">
        <v>5</v>
      </c>
      <c r="B9" s="7" t="s">
        <v>6</v>
      </c>
      <c r="C9" s="13">
        <f>C10+C11</f>
        <v>2658150.2</v>
      </c>
      <c r="D9" s="13">
        <f>D10+D11</f>
        <v>1290556.7</v>
      </c>
      <c r="E9" s="13">
        <f t="shared" si="0"/>
        <v>-1367593.5000000002</v>
      </c>
      <c r="F9" s="25">
        <f t="shared" si="1"/>
        <v>48.55093214822849</v>
      </c>
    </row>
    <row r="10" spans="1:6" ht="15">
      <c r="A10" s="10" t="s">
        <v>7</v>
      </c>
      <c r="B10" s="7" t="s">
        <v>8</v>
      </c>
      <c r="C10" s="17">
        <v>1071677.3</v>
      </c>
      <c r="D10" s="17">
        <v>500450</v>
      </c>
      <c r="E10" s="13">
        <f t="shared" si="0"/>
        <v>-571227.3</v>
      </c>
      <c r="F10" s="25">
        <f t="shared" si="1"/>
        <v>46.697825922038284</v>
      </c>
    </row>
    <row r="11" spans="1:6" ht="15">
      <c r="A11" s="10" t="s">
        <v>9</v>
      </c>
      <c r="B11" s="7" t="s">
        <v>10</v>
      </c>
      <c r="C11" s="17">
        <v>1586472.9</v>
      </c>
      <c r="D11" s="17">
        <f>790106.6+0.1</f>
        <v>790106.7</v>
      </c>
      <c r="E11" s="13">
        <f t="shared" si="0"/>
        <v>-796366.2</v>
      </c>
      <c r="F11" s="25">
        <f t="shared" si="1"/>
        <v>49.802722756877856</v>
      </c>
    </row>
    <row r="12" spans="1:6" ht="62.25">
      <c r="A12" s="10" t="s">
        <v>11</v>
      </c>
      <c r="B12" s="7" t="s">
        <v>12</v>
      </c>
      <c r="C12" s="13">
        <f>C13</f>
        <v>861556.1</v>
      </c>
      <c r="D12" s="13">
        <f>D13</f>
        <v>424642.6</v>
      </c>
      <c r="E12" s="13">
        <f t="shared" si="0"/>
        <v>-436913.5</v>
      </c>
      <c r="F12" s="25">
        <f t="shared" si="1"/>
        <v>49.28786413328163</v>
      </c>
    </row>
    <row r="13" spans="1:6" ht="46.5">
      <c r="A13" s="10" t="s">
        <v>13</v>
      </c>
      <c r="B13" s="7" t="s">
        <v>14</v>
      </c>
      <c r="C13" s="17">
        <v>861556.1</v>
      </c>
      <c r="D13" s="17">
        <v>424642.6</v>
      </c>
      <c r="E13" s="13">
        <f t="shared" si="0"/>
        <v>-436913.5</v>
      </c>
      <c r="F13" s="25">
        <f t="shared" si="1"/>
        <v>49.28786413328163</v>
      </c>
    </row>
    <row r="14" spans="1:6" ht="19.5" customHeight="1">
      <c r="A14" s="10" t="s">
        <v>15</v>
      </c>
      <c r="B14" s="7" t="s">
        <v>16</v>
      </c>
      <c r="C14" s="13">
        <f>C15</f>
        <v>2</v>
      </c>
      <c r="D14" s="13">
        <f>D15</f>
        <v>-23.1</v>
      </c>
      <c r="E14" s="13">
        <f t="shared" si="0"/>
        <v>-25.1</v>
      </c>
      <c r="F14" s="25">
        <f t="shared" si="1"/>
        <v>-1155</v>
      </c>
    </row>
    <row r="15" spans="1:6" ht="15" customHeight="1">
      <c r="A15" s="10" t="s">
        <v>17</v>
      </c>
      <c r="B15" s="7" t="s">
        <v>18</v>
      </c>
      <c r="C15" s="17">
        <v>2</v>
      </c>
      <c r="D15" s="17">
        <v>-23.1</v>
      </c>
      <c r="E15" s="13">
        <f t="shared" si="0"/>
        <v>-25.1</v>
      </c>
      <c r="F15" s="25">
        <f t="shared" si="1"/>
        <v>-1155</v>
      </c>
    </row>
    <row r="16" spans="1:6" ht="15">
      <c r="A16" s="10" t="s">
        <v>19</v>
      </c>
      <c r="B16" s="7" t="s">
        <v>20</v>
      </c>
      <c r="C16" s="13">
        <f>C17+C18</f>
        <v>317939.1</v>
      </c>
      <c r="D16" s="13">
        <f>D17+D18</f>
        <v>138974.3</v>
      </c>
      <c r="E16" s="13">
        <f t="shared" si="0"/>
        <v>-178964.8</v>
      </c>
      <c r="F16" s="25">
        <f t="shared" si="1"/>
        <v>43.71098112814687</v>
      </c>
    </row>
    <row r="17" spans="1:6" ht="15">
      <c r="A17" s="10" t="s">
        <v>21</v>
      </c>
      <c r="B17" s="7" t="s">
        <v>22</v>
      </c>
      <c r="C17" s="17">
        <v>183369</v>
      </c>
      <c r="D17" s="17">
        <v>103050.6</v>
      </c>
      <c r="E17" s="13">
        <f t="shared" si="0"/>
        <v>-80318.4</v>
      </c>
      <c r="F17" s="25">
        <f t="shared" si="1"/>
        <v>56.19848502200482</v>
      </c>
    </row>
    <row r="18" spans="1:6" ht="15">
      <c r="A18" s="10" t="s">
        <v>23</v>
      </c>
      <c r="B18" s="7" t="s">
        <v>24</v>
      </c>
      <c r="C18" s="17">
        <v>134570.1</v>
      </c>
      <c r="D18" s="17">
        <v>35923.7</v>
      </c>
      <c r="E18" s="13">
        <f t="shared" si="0"/>
        <v>-98646.40000000001</v>
      </c>
      <c r="F18" s="25">
        <f t="shared" si="1"/>
        <v>26.695157393804415</v>
      </c>
    </row>
    <row r="19" spans="1:6" ht="46.5">
      <c r="A19" s="10" t="s">
        <v>25</v>
      </c>
      <c r="B19" s="7" t="s">
        <v>26</v>
      </c>
      <c r="C19" s="13">
        <f>C20</f>
        <v>1.8</v>
      </c>
      <c r="D19" s="13">
        <f>D20</f>
        <v>0.7</v>
      </c>
      <c r="E19" s="13">
        <f t="shared" si="0"/>
        <v>-1.1</v>
      </c>
      <c r="F19" s="25">
        <f t="shared" si="1"/>
        <v>38.888888888888886</v>
      </c>
    </row>
    <row r="20" spans="1:6" ht="62.25">
      <c r="A20" s="10" t="s">
        <v>27</v>
      </c>
      <c r="B20" s="7" t="s">
        <v>28</v>
      </c>
      <c r="C20" s="17">
        <v>1.8</v>
      </c>
      <c r="D20" s="17">
        <v>0.7</v>
      </c>
      <c r="E20" s="13">
        <f t="shared" si="0"/>
        <v>-1.1</v>
      </c>
      <c r="F20" s="25">
        <f t="shared" si="1"/>
        <v>38.888888888888886</v>
      </c>
    </row>
    <row r="21" spans="1:6" ht="15">
      <c r="A21" s="10" t="s">
        <v>29</v>
      </c>
      <c r="B21" s="7" t="s">
        <v>30</v>
      </c>
      <c r="C21" s="13">
        <f>C22+C23</f>
        <v>26876</v>
      </c>
      <c r="D21" s="13">
        <f>D22+D23</f>
        <v>12102.300000000001</v>
      </c>
      <c r="E21" s="13">
        <f t="shared" si="0"/>
        <v>-14773.699999999999</v>
      </c>
      <c r="F21" s="25">
        <f t="shared" si="1"/>
        <v>45.03013841345439</v>
      </c>
    </row>
    <row r="22" spans="1:6" ht="124.5">
      <c r="A22" s="10" t="s">
        <v>132</v>
      </c>
      <c r="B22" s="7" t="s">
        <v>133</v>
      </c>
      <c r="C22" s="13">
        <v>1337.5</v>
      </c>
      <c r="D22" s="13">
        <v>493.7</v>
      </c>
      <c r="E22" s="13">
        <f>D22-C22</f>
        <v>-843.8</v>
      </c>
      <c r="F22" s="25">
        <f t="shared" si="1"/>
        <v>36.91214953271028</v>
      </c>
    </row>
    <row r="23" spans="1:6" ht="62.25">
      <c r="A23" s="10" t="s">
        <v>31</v>
      </c>
      <c r="B23" s="7" t="s">
        <v>32</v>
      </c>
      <c r="C23" s="13">
        <v>25538.5</v>
      </c>
      <c r="D23" s="13">
        <v>11608.6</v>
      </c>
      <c r="E23" s="13">
        <f t="shared" si="0"/>
        <v>-13929.9</v>
      </c>
      <c r="F23" s="25">
        <f t="shared" si="1"/>
        <v>45.455292989016584</v>
      </c>
    </row>
    <row r="24" spans="1:6" ht="78" hidden="1">
      <c r="A24" s="10" t="s">
        <v>33</v>
      </c>
      <c r="B24" s="7" t="s">
        <v>34</v>
      </c>
      <c r="C24" s="13">
        <v>0</v>
      </c>
      <c r="D24" s="13">
        <v>0.1</v>
      </c>
      <c r="E24" s="13">
        <f t="shared" si="0"/>
        <v>0.1</v>
      </c>
      <c r="F24" s="25" t="e">
        <f t="shared" si="1"/>
        <v>#DIV/0!</v>
      </c>
    </row>
    <row r="25" spans="1:6" ht="15">
      <c r="A25" s="9" t="s">
        <v>35</v>
      </c>
      <c r="B25" s="18"/>
      <c r="C25" s="14">
        <f>C26+C32+C36+C39+C42+C44+C58</f>
        <v>230015</v>
      </c>
      <c r="D25" s="14">
        <f>D26+D32+D36+D39+D42+D44+D58</f>
        <v>102296.90000000002</v>
      </c>
      <c r="E25" s="14">
        <f t="shared" si="0"/>
        <v>-127718.09999999998</v>
      </c>
      <c r="F25" s="26">
        <f t="shared" si="1"/>
        <v>44.47401256439799</v>
      </c>
    </row>
    <row r="26" spans="1:6" ht="78">
      <c r="A26" s="10" t="s">
        <v>36</v>
      </c>
      <c r="B26" s="7" t="s">
        <v>37</v>
      </c>
      <c r="C26" s="13">
        <f>C27+C28+C29+C30+C31</f>
        <v>13786.6</v>
      </c>
      <c r="D26" s="13">
        <f>D27+D28+D29+D30+D31</f>
        <v>5121.500000000001</v>
      </c>
      <c r="E26" s="13">
        <f t="shared" si="0"/>
        <v>-8665.099999999999</v>
      </c>
      <c r="F26" s="25">
        <f t="shared" si="1"/>
        <v>37.14839046610477</v>
      </c>
    </row>
    <row r="27" spans="1:6" ht="140.25" hidden="1">
      <c r="A27" s="10" t="s">
        <v>127</v>
      </c>
      <c r="B27" s="7" t="s">
        <v>126</v>
      </c>
      <c r="C27" s="13">
        <v>0</v>
      </c>
      <c r="D27" s="13">
        <v>0</v>
      </c>
      <c r="E27" s="13">
        <f>D27-C27</f>
        <v>0</v>
      </c>
      <c r="F27" s="25"/>
    </row>
    <row r="28" spans="1:6" ht="46.5">
      <c r="A28" s="10" t="s">
        <v>38</v>
      </c>
      <c r="B28" s="7" t="s">
        <v>39</v>
      </c>
      <c r="C28" s="17">
        <v>170</v>
      </c>
      <c r="D28" s="17">
        <v>26.1</v>
      </c>
      <c r="E28" s="13">
        <f t="shared" si="0"/>
        <v>-143.9</v>
      </c>
      <c r="F28" s="25">
        <f t="shared" si="1"/>
        <v>15.352941176470589</v>
      </c>
    </row>
    <row r="29" spans="1:6" ht="156">
      <c r="A29" s="10" t="s">
        <v>40</v>
      </c>
      <c r="B29" s="7" t="s">
        <v>41</v>
      </c>
      <c r="C29" s="17">
        <v>12154.9</v>
      </c>
      <c r="D29" s="17">
        <v>4170.1</v>
      </c>
      <c r="E29" s="13">
        <f t="shared" si="0"/>
        <v>-7984.799999999999</v>
      </c>
      <c r="F29" s="25">
        <f t="shared" si="1"/>
        <v>34.3079745616994</v>
      </c>
    </row>
    <row r="30" spans="1:6" ht="78" hidden="1">
      <c r="A30" s="12" t="s">
        <v>130</v>
      </c>
      <c r="B30" s="19" t="s">
        <v>131</v>
      </c>
      <c r="C30" s="17">
        <v>0</v>
      </c>
      <c r="D30" s="17">
        <v>0</v>
      </c>
      <c r="E30" s="13">
        <f>D30-C30</f>
        <v>0</v>
      </c>
      <c r="F30" s="25" t="e">
        <f t="shared" si="1"/>
        <v>#DIV/0!</v>
      </c>
    </row>
    <row r="31" spans="1:6" ht="140.25">
      <c r="A31" s="10" t="s">
        <v>42</v>
      </c>
      <c r="B31" s="7" t="s">
        <v>43</v>
      </c>
      <c r="C31" s="17">
        <v>1461.7</v>
      </c>
      <c r="D31" s="17">
        <v>925.3</v>
      </c>
      <c r="E31" s="13">
        <f t="shared" si="0"/>
        <v>-536.4000000000001</v>
      </c>
      <c r="F31" s="25">
        <f t="shared" si="1"/>
        <v>63.30300335226106</v>
      </c>
    </row>
    <row r="32" spans="1:6" ht="30.75">
      <c r="A32" s="10" t="s">
        <v>44</v>
      </c>
      <c r="B32" s="7" t="s">
        <v>45</v>
      </c>
      <c r="C32" s="13">
        <f>C33+C34+C35</f>
        <v>36591.2</v>
      </c>
      <c r="D32" s="13">
        <f>D33+D34+D35</f>
        <v>22151.3</v>
      </c>
      <c r="E32" s="13">
        <f t="shared" si="0"/>
        <v>-14439.899999999998</v>
      </c>
      <c r="F32" s="25">
        <f t="shared" si="1"/>
        <v>60.53723299591158</v>
      </c>
    </row>
    <row r="33" spans="1:6" ht="30.75">
      <c r="A33" s="10" t="s">
        <v>46</v>
      </c>
      <c r="B33" s="7" t="s">
        <v>47</v>
      </c>
      <c r="C33" s="17">
        <v>4671.4</v>
      </c>
      <c r="D33" s="17">
        <v>2596.8</v>
      </c>
      <c r="E33" s="13">
        <f t="shared" si="0"/>
        <v>-2074.5999999999995</v>
      </c>
      <c r="F33" s="25">
        <f t="shared" si="1"/>
        <v>55.589330821595254</v>
      </c>
    </row>
    <row r="34" spans="1:6" ht="15">
      <c r="A34" s="10" t="s">
        <v>48</v>
      </c>
      <c r="B34" s="7" t="s">
        <v>49</v>
      </c>
      <c r="C34" s="17">
        <v>618.7</v>
      </c>
      <c r="D34" s="17">
        <v>3447</v>
      </c>
      <c r="E34" s="13">
        <f t="shared" si="0"/>
        <v>2828.3</v>
      </c>
      <c r="F34" s="25">
        <f t="shared" si="1"/>
        <v>557.1359301761757</v>
      </c>
    </row>
    <row r="35" spans="1:6" ht="15">
      <c r="A35" s="10" t="s">
        <v>50</v>
      </c>
      <c r="B35" s="7" t="s">
        <v>51</v>
      </c>
      <c r="C35" s="17">
        <v>31301.1</v>
      </c>
      <c r="D35" s="17">
        <v>16107.5</v>
      </c>
      <c r="E35" s="13">
        <f t="shared" si="0"/>
        <v>-15193.599999999999</v>
      </c>
      <c r="F35" s="25">
        <f t="shared" si="1"/>
        <v>51.459852848621935</v>
      </c>
    </row>
    <row r="36" spans="1:6" ht="62.25">
      <c r="A36" s="10" t="s">
        <v>139</v>
      </c>
      <c r="B36" s="7" t="s">
        <v>52</v>
      </c>
      <c r="C36" s="13">
        <f>C37+C38</f>
        <v>9436.3</v>
      </c>
      <c r="D36" s="13">
        <f>D37+D38</f>
        <v>15467.7</v>
      </c>
      <c r="E36" s="13">
        <f t="shared" si="0"/>
        <v>6031.4000000000015</v>
      </c>
      <c r="F36" s="25">
        <f t="shared" si="1"/>
        <v>163.91700136706126</v>
      </c>
    </row>
    <row r="37" spans="1:6" ht="30.75">
      <c r="A37" s="10" t="s">
        <v>53</v>
      </c>
      <c r="B37" s="7" t="s">
        <v>54</v>
      </c>
      <c r="C37" s="17">
        <v>3906.4</v>
      </c>
      <c r="D37" s="17">
        <v>2279.5</v>
      </c>
      <c r="E37" s="13">
        <f t="shared" si="0"/>
        <v>-1626.9</v>
      </c>
      <c r="F37" s="25">
        <f t="shared" si="1"/>
        <v>58.35295924636493</v>
      </c>
    </row>
    <row r="38" spans="1:6" ht="30.75">
      <c r="A38" s="10" t="s">
        <v>55</v>
      </c>
      <c r="B38" s="7" t="s">
        <v>56</v>
      </c>
      <c r="C38" s="17">
        <v>5529.9</v>
      </c>
      <c r="D38" s="17">
        <v>13188.2</v>
      </c>
      <c r="E38" s="13">
        <f t="shared" si="0"/>
        <v>7658.300000000001</v>
      </c>
      <c r="F38" s="25">
        <f t="shared" si="1"/>
        <v>238.48894193385055</v>
      </c>
    </row>
    <row r="39" spans="1:6" ht="46.5">
      <c r="A39" s="10" t="s">
        <v>57</v>
      </c>
      <c r="B39" s="7" t="s">
        <v>58</v>
      </c>
      <c r="C39" s="13">
        <f>C41+C40</f>
        <v>0</v>
      </c>
      <c r="D39" s="13">
        <f>D41+D40</f>
        <v>1633.4</v>
      </c>
      <c r="E39" s="13">
        <f t="shared" si="0"/>
        <v>1633.4</v>
      </c>
      <c r="F39" s="25"/>
    </row>
    <row r="40" spans="1:6" ht="140.25" hidden="1">
      <c r="A40" s="11" t="s">
        <v>124</v>
      </c>
      <c r="B40" s="21" t="s">
        <v>125</v>
      </c>
      <c r="C40" s="13">
        <v>0</v>
      </c>
      <c r="D40" s="13">
        <v>0</v>
      </c>
      <c r="E40" s="13">
        <f>D40-C40</f>
        <v>0</v>
      </c>
      <c r="F40" s="25"/>
    </row>
    <row r="41" spans="1:6" ht="62.25">
      <c r="A41" s="10" t="s">
        <v>59</v>
      </c>
      <c r="B41" s="7" t="s">
        <v>60</v>
      </c>
      <c r="C41" s="17">
        <v>0</v>
      </c>
      <c r="D41" s="17">
        <v>1633.4</v>
      </c>
      <c r="E41" s="13">
        <f t="shared" si="0"/>
        <v>1633.4</v>
      </c>
      <c r="F41" s="25"/>
    </row>
    <row r="42" spans="1:6" ht="30.75">
      <c r="A42" s="10" t="s">
        <v>61</v>
      </c>
      <c r="B42" s="7" t="s">
        <v>62</v>
      </c>
      <c r="C42" s="13">
        <f>C43</f>
        <v>70</v>
      </c>
      <c r="D42" s="13">
        <f>D43</f>
        <v>66.5</v>
      </c>
      <c r="E42" s="13">
        <f t="shared" si="0"/>
        <v>-3.5</v>
      </c>
      <c r="F42" s="25">
        <f t="shared" si="1"/>
        <v>95</v>
      </c>
    </row>
    <row r="43" spans="1:6" ht="62.25" customHeight="1">
      <c r="A43" s="10" t="s">
        <v>63</v>
      </c>
      <c r="B43" s="7" t="s">
        <v>64</v>
      </c>
      <c r="C43" s="17">
        <v>70</v>
      </c>
      <c r="D43" s="17">
        <v>66.5</v>
      </c>
      <c r="E43" s="13">
        <f t="shared" si="0"/>
        <v>-3.5</v>
      </c>
      <c r="F43" s="25">
        <f t="shared" si="1"/>
        <v>95</v>
      </c>
    </row>
    <row r="44" spans="1:6" ht="30.75">
      <c r="A44" s="10" t="s">
        <v>65</v>
      </c>
      <c r="B44" s="7" t="s">
        <v>66</v>
      </c>
      <c r="C44" s="13">
        <f>C45+C46+C47+C48+C49+C50+C51+C52+C53+C54+C55+C56+C57</f>
        <v>169426.6</v>
      </c>
      <c r="D44" s="13">
        <f>D45+D46+D47+D48+D49+D50+D51+D52+D53+D54+D55+D56+D57</f>
        <v>57816.40000000001</v>
      </c>
      <c r="E44" s="13">
        <f t="shared" si="0"/>
        <v>-111610.2</v>
      </c>
      <c r="F44" s="25">
        <f t="shared" si="1"/>
        <v>34.1247478259022</v>
      </c>
    </row>
    <row r="45" spans="1:6" ht="140.25">
      <c r="A45" s="10" t="s">
        <v>67</v>
      </c>
      <c r="B45" s="7" t="s">
        <v>68</v>
      </c>
      <c r="C45" s="17">
        <v>100</v>
      </c>
      <c r="D45" s="17">
        <v>37.7</v>
      </c>
      <c r="E45" s="13">
        <f t="shared" si="0"/>
        <v>-62.3</v>
      </c>
      <c r="F45" s="25">
        <f t="shared" si="1"/>
        <v>37.7</v>
      </c>
    </row>
    <row r="46" spans="1:6" ht="46.5" hidden="1">
      <c r="A46" s="10" t="s">
        <v>140</v>
      </c>
      <c r="B46" s="21" t="s">
        <v>122</v>
      </c>
      <c r="C46" s="17">
        <v>0</v>
      </c>
      <c r="D46" s="17">
        <v>0</v>
      </c>
      <c r="E46" s="13">
        <f>D46-C46</f>
        <v>0</v>
      </c>
      <c r="F46" s="25" t="e">
        <f t="shared" si="1"/>
        <v>#DIV/0!</v>
      </c>
    </row>
    <row r="47" spans="1:6" ht="62.25">
      <c r="A47" s="10" t="s">
        <v>141</v>
      </c>
      <c r="B47" s="22" t="s">
        <v>123</v>
      </c>
      <c r="C47" s="17">
        <v>52</v>
      </c>
      <c r="D47" s="17">
        <v>122</v>
      </c>
      <c r="E47" s="13">
        <f>D47-C47</f>
        <v>70</v>
      </c>
      <c r="F47" s="25">
        <f t="shared" si="1"/>
        <v>234.6153846153846</v>
      </c>
    </row>
    <row r="48" spans="1:6" ht="30.75" hidden="1">
      <c r="A48" s="10" t="s">
        <v>135</v>
      </c>
      <c r="B48" s="22" t="s">
        <v>136</v>
      </c>
      <c r="C48" s="17">
        <v>0</v>
      </c>
      <c r="D48" s="17">
        <v>63</v>
      </c>
      <c r="E48" s="13">
        <f t="shared" si="0"/>
        <v>63</v>
      </c>
      <c r="F48" s="25" t="e">
        <f t="shared" si="1"/>
        <v>#DIV/0!</v>
      </c>
    </row>
    <row r="49" spans="1:6" ht="202.5">
      <c r="A49" s="10" t="s">
        <v>69</v>
      </c>
      <c r="B49" s="7" t="s">
        <v>70</v>
      </c>
      <c r="C49" s="17">
        <v>20</v>
      </c>
      <c r="D49" s="17">
        <v>57.7</v>
      </c>
      <c r="E49" s="13">
        <f t="shared" si="0"/>
        <v>37.7</v>
      </c>
      <c r="F49" s="25">
        <f t="shared" si="1"/>
        <v>288.5</v>
      </c>
    </row>
    <row r="50" spans="1:6" ht="46.5">
      <c r="A50" s="10" t="s">
        <v>71</v>
      </c>
      <c r="B50" s="7" t="s">
        <v>72</v>
      </c>
      <c r="C50" s="17">
        <v>0</v>
      </c>
      <c r="D50" s="17">
        <v>0.9</v>
      </c>
      <c r="E50" s="13">
        <f t="shared" si="0"/>
        <v>0.9</v>
      </c>
      <c r="F50" s="25"/>
    </row>
    <row r="51" spans="1:6" ht="62.25">
      <c r="A51" s="10" t="s">
        <v>73</v>
      </c>
      <c r="B51" s="7" t="s">
        <v>74</v>
      </c>
      <c r="C51" s="17">
        <v>0</v>
      </c>
      <c r="D51" s="17">
        <v>395.5</v>
      </c>
      <c r="E51" s="13">
        <f t="shared" si="0"/>
        <v>395.5</v>
      </c>
      <c r="F51" s="25"/>
    </row>
    <row r="52" spans="1:6" ht="51.75" customHeight="1">
      <c r="A52" s="10" t="s">
        <v>75</v>
      </c>
      <c r="B52" s="7" t="s">
        <v>76</v>
      </c>
      <c r="C52" s="17">
        <v>163654</v>
      </c>
      <c r="D52" s="17">
        <v>56368.4</v>
      </c>
      <c r="E52" s="13">
        <f t="shared" si="0"/>
        <v>-107285.6</v>
      </c>
      <c r="F52" s="25">
        <f t="shared" si="1"/>
        <v>34.44364329622252</v>
      </c>
    </row>
    <row r="53" spans="1:6" ht="78">
      <c r="A53" s="10" t="s">
        <v>77</v>
      </c>
      <c r="B53" s="7" t="s">
        <v>78</v>
      </c>
      <c r="C53" s="17">
        <v>335</v>
      </c>
      <c r="D53" s="17">
        <v>6.5</v>
      </c>
      <c r="E53" s="13">
        <f t="shared" si="0"/>
        <v>-328.5</v>
      </c>
      <c r="F53" s="25">
        <f t="shared" si="1"/>
        <v>1.9402985074626864</v>
      </c>
    </row>
    <row r="54" spans="1:6" ht="97.5" customHeight="1">
      <c r="A54" s="10" t="s">
        <v>79</v>
      </c>
      <c r="B54" s="7" t="s">
        <v>80</v>
      </c>
      <c r="C54" s="17">
        <v>471.4</v>
      </c>
      <c r="D54" s="17">
        <v>309</v>
      </c>
      <c r="E54" s="13">
        <f t="shared" si="0"/>
        <v>-162.39999999999998</v>
      </c>
      <c r="F54" s="25">
        <f t="shared" si="1"/>
        <v>65.54942723801443</v>
      </c>
    </row>
    <row r="55" spans="1:6" ht="108.75">
      <c r="A55" s="10" t="s">
        <v>81</v>
      </c>
      <c r="B55" s="7" t="s">
        <v>82</v>
      </c>
      <c r="C55" s="17">
        <v>105</v>
      </c>
      <c r="D55" s="17">
        <v>0</v>
      </c>
      <c r="E55" s="13">
        <f t="shared" si="0"/>
        <v>-105</v>
      </c>
      <c r="F55" s="25">
        <f t="shared" si="1"/>
        <v>0</v>
      </c>
    </row>
    <row r="56" spans="1:6" ht="140.25">
      <c r="A56" s="10" t="s">
        <v>83</v>
      </c>
      <c r="B56" s="7" t="s">
        <v>84</v>
      </c>
      <c r="C56" s="17">
        <v>4213</v>
      </c>
      <c r="D56" s="17">
        <v>98.4</v>
      </c>
      <c r="E56" s="13">
        <f t="shared" si="0"/>
        <v>-4114.6</v>
      </c>
      <c r="F56" s="25">
        <f t="shared" si="1"/>
        <v>2.335627818656539</v>
      </c>
    </row>
    <row r="57" spans="1:6" s="6" customFormat="1" ht="46.5">
      <c r="A57" s="10" t="s">
        <v>85</v>
      </c>
      <c r="B57" s="7" t="s">
        <v>86</v>
      </c>
      <c r="C57" s="17">
        <v>476.2</v>
      </c>
      <c r="D57" s="17">
        <v>357.3</v>
      </c>
      <c r="E57" s="13">
        <f t="shared" si="0"/>
        <v>-118.89999999999998</v>
      </c>
      <c r="F57" s="25">
        <f t="shared" si="1"/>
        <v>75.0314993700126</v>
      </c>
    </row>
    <row r="58" spans="1:6" ht="30.75">
      <c r="A58" s="10" t="s">
        <v>87</v>
      </c>
      <c r="B58" s="7" t="s">
        <v>88</v>
      </c>
      <c r="C58" s="13">
        <f>C59+C60</f>
        <v>704.3</v>
      </c>
      <c r="D58" s="13">
        <f>D59+D60</f>
        <v>40.099999999999994</v>
      </c>
      <c r="E58" s="13">
        <f t="shared" si="0"/>
        <v>-664.1999999999999</v>
      </c>
      <c r="F58" s="25">
        <f t="shared" si="1"/>
        <v>5.69359647877325</v>
      </c>
    </row>
    <row r="59" spans="1:6" ht="15">
      <c r="A59" s="10" t="s">
        <v>89</v>
      </c>
      <c r="B59" s="7" t="s">
        <v>90</v>
      </c>
      <c r="C59" s="17">
        <v>0</v>
      </c>
      <c r="D59" s="17">
        <v>-23.8</v>
      </c>
      <c r="E59" s="13">
        <f t="shared" si="0"/>
        <v>-23.8</v>
      </c>
      <c r="F59" s="25"/>
    </row>
    <row r="60" spans="1:6" ht="15">
      <c r="A60" s="10" t="s">
        <v>91</v>
      </c>
      <c r="B60" s="7" t="s">
        <v>92</v>
      </c>
      <c r="C60" s="17">
        <v>704.3</v>
      </c>
      <c r="D60" s="17">
        <v>63.9</v>
      </c>
      <c r="E60" s="13">
        <f t="shared" si="0"/>
        <v>-640.4</v>
      </c>
      <c r="F60" s="25">
        <f t="shared" si="1"/>
        <v>9.072838279142411</v>
      </c>
    </row>
    <row r="61" spans="1:6" s="6" customFormat="1" ht="30.75">
      <c r="A61" s="9" t="s">
        <v>111</v>
      </c>
      <c r="B61" s="18" t="s">
        <v>112</v>
      </c>
      <c r="C61" s="14">
        <f>C62+C73+C78+C80+C82</f>
        <v>16949606.8</v>
      </c>
      <c r="D61" s="14">
        <f>D62+D73+D78+D80+D82</f>
        <v>6809952.4</v>
      </c>
      <c r="E61" s="14">
        <f t="shared" si="0"/>
        <v>-10139654.4</v>
      </c>
      <c r="F61" s="26">
        <f t="shared" si="1"/>
        <v>40.17764235097182</v>
      </c>
    </row>
    <row r="62" spans="1:6" ht="62.25">
      <c r="A62" s="10" t="s">
        <v>113</v>
      </c>
      <c r="B62" s="7" t="s">
        <v>114</v>
      </c>
      <c r="C62" s="13">
        <f>C63+C70+C71+C72</f>
        <v>16552726.100000001</v>
      </c>
      <c r="D62" s="13">
        <f>D63+D70+D71+D72</f>
        <v>6501348.8</v>
      </c>
      <c r="E62" s="13">
        <f t="shared" si="0"/>
        <v>-10051377.3</v>
      </c>
      <c r="F62" s="25">
        <f t="shared" si="1"/>
        <v>39.276604715884226</v>
      </c>
    </row>
    <row r="63" spans="1:6" ht="30.75">
      <c r="A63" s="10" t="s">
        <v>115</v>
      </c>
      <c r="B63" s="7" t="s">
        <v>143</v>
      </c>
      <c r="C63" s="13">
        <f>SUM(C64:C69)</f>
        <v>10205824</v>
      </c>
      <c r="D63" s="13">
        <f>SUM(D64:D69)</f>
        <v>5102913</v>
      </c>
      <c r="E63" s="13">
        <f t="shared" si="0"/>
        <v>-5102911</v>
      </c>
      <c r="F63" s="25">
        <f t="shared" si="1"/>
        <v>50.000009798326914</v>
      </c>
    </row>
    <row r="64" spans="1:6" ht="30.75">
      <c r="A64" s="10" t="s">
        <v>116</v>
      </c>
      <c r="B64" s="7" t="s">
        <v>144</v>
      </c>
      <c r="C64" s="13">
        <v>9868362</v>
      </c>
      <c r="D64" s="13">
        <v>4934181</v>
      </c>
      <c r="E64" s="13">
        <f t="shared" si="0"/>
        <v>-4934181</v>
      </c>
      <c r="F64" s="25">
        <f t="shared" si="1"/>
        <v>50</v>
      </c>
    </row>
    <row r="65" spans="1:6" ht="46.5" hidden="1">
      <c r="A65" s="10" t="s">
        <v>117</v>
      </c>
      <c r="B65" s="7" t="s">
        <v>145</v>
      </c>
      <c r="C65" s="13">
        <v>0</v>
      </c>
      <c r="D65" s="13">
        <v>0</v>
      </c>
      <c r="E65" s="13">
        <f>D65-C65</f>
        <v>0</v>
      </c>
      <c r="F65" s="25" t="e">
        <f>D65/C65*100</f>
        <v>#DIV/0!</v>
      </c>
    </row>
    <row r="66" spans="1:6" ht="78">
      <c r="A66" s="10" t="s">
        <v>137</v>
      </c>
      <c r="B66" s="7" t="s">
        <v>146</v>
      </c>
      <c r="C66" s="13">
        <v>337462</v>
      </c>
      <c r="D66" s="13">
        <v>168732</v>
      </c>
      <c r="E66" s="13">
        <f>D66-C66</f>
        <v>-168730</v>
      </c>
      <c r="F66" s="25">
        <f>D66/C66*100</f>
        <v>50.00029632966082</v>
      </c>
    </row>
    <row r="67" spans="1:6" ht="15" customHeight="1" hidden="1">
      <c r="A67" s="12" t="s">
        <v>134</v>
      </c>
      <c r="B67" s="20" t="s">
        <v>147</v>
      </c>
      <c r="C67" s="13">
        <v>0</v>
      </c>
      <c r="D67" s="13">
        <v>0</v>
      </c>
      <c r="E67" s="13">
        <f>D67-C67</f>
        <v>0</v>
      </c>
      <c r="F67" s="25" t="e">
        <f>D67/C67*100</f>
        <v>#DIV/0!</v>
      </c>
    </row>
    <row r="68" spans="1:6" ht="171" hidden="1">
      <c r="A68" s="10" t="s">
        <v>138</v>
      </c>
      <c r="B68" s="7" t="s">
        <v>148</v>
      </c>
      <c r="C68" s="13">
        <v>0</v>
      </c>
      <c r="D68" s="13">
        <v>0</v>
      </c>
      <c r="E68" s="13">
        <f t="shared" si="0"/>
        <v>0</v>
      </c>
      <c r="F68" s="25" t="e">
        <f t="shared" si="1"/>
        <v>#DIV/0!</v>
      </c>
    </row>
    <row r="69" spans="1:6" ht="15" customHeight="1" hidden="1">
      <c r="A69" s="10" t="s">
        <v>128</v>
      </c>
      <c r="B69" s="7" t="s">
        <v>149</v>
      </c>
      <c r="C69" s="13"/>
      <c r="D69" s="13">
        <v>0</v>
      </c>
      <c r="E69" s="13">
        <f t="shared" si="0"/>
        <v>0</v>
      </c>
      <c r="F69" s="25" t="e">
        <f t="shared" si="1"/>
        <v>#DIV/0!</v>
      </c>
    </row>
    <row r="70" spans="1:6" ht="46.5">
      <c r="A70" s="10" t="s">
        <v>118</v>
      </c>
      <c r="B70" s="7" t="s">
        <v>150</v>
      </c>
      <c r="C70" s="13">
        <v>4086347</v>
      </c>
      <c r="D70" s="13">
        <v>548939.7</v>
      </c>
      <c r="E70" s="13">
        <f t="shared" si="0"/>
        <v>-3537407.3</v>
      </c>
      <c r="F70" s="25">
        <f t="shared" si="1"/>
        <v>13.433506748203222</v>
      </c>
    </row>
    <row r="71" spans="1:6" ht="30.75">
      <c r="A71" s="10" t="s">
        <v>119</v>
      </c>
      <c r="B71" s="7" t="s">
        <v>151</v>
      </c>
      <c r="C71" s="13">
        <v>1216455.3</v>
      </c>
      <c r="D71" s="13">
        <v>671565.8</v>
      </c>
      <c r="E71" s="13">
        <f t="shared" si="0"/>
        <v>-544889.5</v>
      </c>
      <c r="F71" s="25">
        <f t="shared" si="1"/>
        <v>55.20677989565256</v>
      </c>
    </row>
    <row r="72" spans="1:6" ht="15">
      <c r="A72" s="10" t="s">
        <v>120</v>
      </c>
      <c r="B72" s="7" t="s">
        <v>152</v>
      </c>
      <c r="C72" s="13">
        <v>1044099.8</v>
      </c>
      <c r="D72" s="13">
        <v>177930.3</v>
      </c>
      <c r="E72" s="13">
        <f t="shared" si="0"/>
        <v>-866169.5</v>
      </c>
      <c r="F72" s="25">
        <f t="shared" si="1"/>
        <v>17.04150312067869</v>
      </c>
    </row>
    <row r="73" spans="1:6" s="6" customFormat="1" ht="78.75" customHeight="1">
      <c r="A73" s="9" t="s">
        <v>93</v>
      </c>
      <c r="B73" s="18" t="s">
        <v>94</v>
      </c>
      <c r="C73" s="14">
        <f>C74</f>
        <v>-4.6</v>
      </c>
      <c r="D73" s="14">
        <f>D74</f>
        <v>21081.9</v>
      </c>
      <c r="E73" s="14">
        <f t="shared" si="0"/>
        <v>21086.5</v>
      </c>
      <c r="F73" s="26"/>
    </row>
    <row r="74" spans="1:6" ht="62.25">
      <c r="A74" s="10" t="s">
        <v>95</v>
      </c>
      <c r="B74" s="7" t="s">
        <v>153</v>
      </c>
      <c r="C74" s="13">
        <f>SUM(C75:C77)</f>
        <v>-4.6</v>
      </c>
      <c r="D74" s="13">
        <f>SUM(D75:D77)</f>
        <v>21081.9</v>
      </c>
      <c r="E74" s="13">
        <f>D74-C74</f>
        <v>21086.5</v>
      </c>
      <c r="F74" s="25"/>
    </row>
    <row r="75" spans="1:6" ht="78">
      <c r="A75" s="10" t="s">
        <v>96</v>
      </c>
      <c r="B75" s="7" t="s">
        <v>154</v>
      </c>
      <c r="C75" s="13">
        <v>-4.6</v>
      </c>
      <c r="D75" s="13">
        <v>11300</v>
      </c>
      <c r="E75" s="13">
        <f t="shared" si="0"/>
        <v>11304.6</v>
      </c>
      <c r="F75" s="25"/>
    </row>
    <row r="76" spans="1:6" ht="140.25" customHeight="1" hidden="1">
      <c r="A76" s="10" t="s">
        <v>121</v>
      </c>
      <c r="B76" s="7" t="s">
        <v>155</v>
      </c>
      <c r="C76" s="13"/>
      <c r="D76" s="13">
        <v>0</v>
      </c>
      <c r="E76" s="14">
        <f t="shared" si="0"/>
        <v>0</v>
      </c>
      <c r="F76" s="25" t="e">
        <f t="shared" si="1"/>
        <v>#DIV/0!</v>
      </c>
    </row>
    <row r="77" spans="1:6" ht="218.25" hidden="1">
      <c r="A77" s="10" t="s">
        <v>129</v>
      </c>
      <c r="B77" s="7" t="s">
        <v>156</v>
      </c>
      <c r="C77" s="13">
        <v>0</v>
      </c>
      <c r="D77" s="13">
        <v>9781.9</v>
      </c>
      <c r="E77" s="13">
        <f t="shared" si="0"/>
        <v>9781.9</v>
      </c>
      <c r="F77" s="25" t="e">
        <f t="shared" si="1"/>
        <v>#DIV/0!</v>
      </c>
    </row>
    <row r="78" spans="1:6" ht="30.75">
      <c r="A78" s="9" t="s">
        <v>97</v>
      </c>
      <c r="B78" s="18" t="s">
        <v>98</v>
      </c>
      <c r="C78" s="14">
        <f>C79</f>
        <v>8902.2</v>
      </c>
      <c r="D78" s="14">
        <f>D79</f>
        <v>5043.6</v>
      </c>
      <c r="E78" s="14">
        <f t="shared" si="0"/>
        <v>-3858.6000000000004</v>
      </c>
      <c r="F78" s="26">
        <f t="shared" si="1"/>
        <v>56.6556581519175</v>
      </c>
    </row>
    <row r="79" spans="1:6" ht="46.5">
      <c r="A79" s="10" t="s">
        <v>99</v>
      </c>
      <c r="B79" s="7" t="s">
        <v>157</v>
      </c>
      <c r="C79" s="17">
        <v>8902.2</v>
      </c>
      <c r="D79" s="17">
        <v>5043.6</v>
      </c>
      <c r="E79" s="13">
        <f t="shared" si="0"/>
        <v>-3858.6000000000004</v>
      </c>
      <c r="F79" s="25">
        <f t="shared" si="1"/>
        <v>56.6556581519175</v>
      </c>
    </row>
    <row r="80" spans="1:6" s="6" customFormat="1" ht="186.75">
      <c r="A80" s="9" t="s">
        <v>100</v>
      </c>
      <c r="B80" s="18" t="s">
        <v>101</v>
      </c>
      <c r="C80" s="14">
        <f>C81</f>
        <v>389653.9</v>
      </c>
      <c r="D80" s="14">
        <f>D81</f>
        <v>390582.4</v>
      </c>
      <c r="E80" s="14">
        <f t="shared" si="0"/>
        <v>928.5</v>
      </c>
      <c r="F80" s="26"/>
    </row>
    <row r="81" spans="1:6" ht="79.5" customHeight="1">
      <c r="A81" s="27" t="s">
        <v>161</v>
      </c>
      <c r="B81" s="28" t="s">
        <v>162</v>
      </c>
      <c r="C81" s="13">
        <v>389653.9</v>
      </c>
      <c r="D81" s="13">
        <v>390582.4</v>
      </c>
      <c r="E81" s="13">
        <f>D81-C81</f>
        <v>928.5</v>
      </c>
      <c r="F81" s="25"/>
    </row>
    <row r="82" spans="1:6" ht="93">
      <c r="A82" s="9" t="s">
        <v>102</v>
      </c>
      <c r="B82" s="18" t="s">
        <v>103</v>
      </c>
      <c r="C82" s="14">
        <f>C83</f>
        <v>-1670.8</v>
      </c>
      <c r="D82" s="14">
        <f>D83</f>
        <v>-108104.3</v>
      </c>
      <c r="E82" s="14">
        <f>D82-C82</f>
        <v>-106433.5</v>
      </c>
      <c r="F82" s="26"/>
    </row>
    <row r="83" spans="1:6" ht="93">
      <c r="A83" s="10" t="s">
        <v>104</v>
      </c>
      <c r="B83" s="7" t="s">
        <v>158</v>
      </c>
      <c r="C83" s="13">
        <v>-1670.8</v>
      </c>
      <c r="D83" s="13">
        <v>-108104.3</v>
      </c>
      <c r="E83" s="13">
        <f>D83-C83</f>
        <v>-106433.5</v>
      </c>
      <c r="F83" s="25"/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57" bottom="0.3937007874015748" header="0.17" footer="0.1968503937007874"/>
  <pageSetup firstPageNumber="2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Лунина</cp:lastModifiedBy>
  <cp:lastPrinted>2019-07-16T04:04:04Z</cp:lastPrinted>
  <dcterms:created xsi:type="dcterms:W3CDTF">2016-04-05T04:35:34Z</dcterms:created>
  <dcterms:modified xsi:type="dcterms:W3CDTF">2019-07-16T04:04:06Z</dcterms:modified>
  <cp:category/>
  <cp:version/>
  <cp:contentType/>
  <cp:contentStatus/>
</cp:coreProperties>
</file>