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4915" windowHeight="12600" activeTab="1"/>
  </bookViews>
  <sheets>
    <sheet name="Оценка" sheetId="1" r:id="rId1"/>
    <sheet name="Лист2" sheetId="2" r:id="rId2"/>
  </sheets>
  <externalReferences>
    <externalReference r:id="rId3"/>
  </externalReferences>
  <definedNames>
    <definedName name="_xlnm.Print_Area" localSheetId="0">Оценка!$A$3:$O$20</definedName>
  </definedNames>
  <calcPr calcId="125725"/>
</workbook>
</file>

<file path=xl/calcChain.xml><?xml version="1.0" encoding="utf-8"?>
<calcChain xmlns="http://schemas.openxmlformats.org/spreadsheetml/2006/main">
  <c r="L20" i="1"/>
  <c r="M20" s="1"/>
  <c r="I20"/>
  <c r="H20"/>
  <c r="G20"/>
  <c r="F20"/>
  <c r="D20"/>
  <c r="C20"/>
  <c r="B20"/>
  <c r="P20" s="1"/>
  <c r="Q20" s="1"/>
  <c r="L19"/>
  <c r="M19" s="1"/>
  <c r="I19"/>
  <c r="J19" s="1"/>
  <c r="H19"/>
  <c r="G19"/>
  <c r="F19"/>
  <c r="E19"/>
  <c r="D19"/>
  <c r="C19"/>
  <c r="B19"/>
  <c r="P19" s="1"/>
  <c r="L18"/>
  <c r="M18" s="1"/>
  <c r="I18"/>
  <c r="H18"/>
  <c r="G18"/>
  <c r="F18"/>
  <c r="E18"/>
  <c r="D18"/>
  <c r="C18"/>
  <c r="B18"/>
  <c r="P18" s="1"/>
  <c r="Q18" s="1"/>
  <c r="L17"/>
  <c r="M17" s="1"/>
  <c r="I17"/>
  <c r="J17" s="1"/>
  <c r="H17"/>
  <c r="G17"/>
  <c r="F17"/>
  <c r="E17"/>
  <c r="D17"/>
  <c r="C17"/>
  <c r="B17"/>
  <c r="P17" s="1"/>
  <c r="L16"/>
  <c r="M16" s="1"/>
  <c r="I16"/>
  <c r="N16" s="1"/>
  <c r="H16"/>
  <c r="G16"/>
  <c r="F16"/>
  <c r="E16"/>
  <c r="D16"/>
  <c r="C16"/>
  <c r="B16"/>
  <c r="P16" s="1"/>
  <c r="Q16" s="1"/>
  <c r="L15"/>
  <c r="M15" s="1"/>
  <c r="I15"/>
  <c r="J15" s="1"/>
  <c r="H15"/>
  <c r="G15"/>
  <c r="F15"/>
  <c r="E15"/>
  <c r="D15"/>
  <c r="C15"/>
  <c r="B15"/>
  <c r="P15" s="1"/>
  <c r="L14"/>
  <c r="M14" s="1"/>
  <c r="I14"/>
  <c r="H14"/>
  <c r="G14"/>
  <c r="F14"/>
  <c r="E14"/>
  <c r="D14"/>
  <c r="C14"/>
  <c r="B14"/>
  <c r="P14" s="1"/>
  <c r="Q14" s="1"/>
  <c r="L13"/>
  <c r="M13" s="1"/>
  <c r="I13"/>
  <c r="J13" s="1"/>
  <c r="H13"/>
  <c r="G13"/>
  <c r="F13"/>
  <c r="E13"/>
  <c r="D13"/>
  <c r="C13"/>
  <c r="B13"/>
  <c r="P13" s="1"/>
  <c r="L12"/>
  <c r="M12" s="1"/>
  <c r="I12"/>
  <c r="N12" s="1"/>
  <c r="H12"/>
  <c r="G12"/>
  <c r="F12"/>
  <c r="E12"/>
  <c r="D12"/>
  <c r="C12"/>
  <c r="B12"/>
  <c r="P12" s="1"/>
  <c r="Q12" s="1"/>
  <c r="L11"/>
  <c r="M11" s="1"/>
  <c r="I11"/>
  <c r="J11" s="1"/>
  <c r="H11"/>
  <c r="G11"/>
  <c r="F11"/>
  <c r="E11"/>
  <c r="D11"/>
  <c r="C11"/>
  <c r="B11"/>
  <c r="P11" s="1"/>
  <c r="L10"/>
  <c r="M10" s="1"/>
  <c r="I10"/>
  <c r="I21" s="1"/>
  <c r="H10"/>
  <c r="G10"/>
  <c r="F10"/>
  <c r="E10"/>
  <c r="D10"/>
  <c r="E20" s="1"/>
  <c r="C10"/>
  <c r="B10"/>
  <c r="P10" s="1"/>
  <c r="Q10" s="1"/>
  <c r="N20" l="1"/>
  <c r="N14"/>
  <c r="N18"/>
  <c r="N11"/>
  <c r="N13"/>
  <c r="N17"/>
  <c r="N19"/>
  <c r="H24"/>
  <c r="N15"/>
  <c r="J10"/>
  <c r="J12"/>
  <c r="J14"/>
  <c r="J16"/>
  <c r="J18"/>
  <c r="J20"/>
  <c r="N10"/>
  <c r="Q13"/>
  <c r="Q15"/>
  <c r="Q19"/>
  <c r="F23"/>
  <c r="F24" s="1"/>
  <c r="Q11"/>
  <c r="Q17"/>
</calcChain>
</file>

<file path=xl/sharedStrings.xml><?xml version="1.0" encoding="utf-8"?>
<sst xmlns="http://schemas.openxmlformats.org/spreadsheetml/2006/main" count="47" uniqueCount="23">
  <si>
    <t>Оценка качества организации и осуществления бюджетного процесса муниципальных районов и городского округа в Республике Алтай по итогам первого полугодия 2019 года</t>
  </si>
  <si>
    <t>Муниципальные образования</t>
  </si>
  <si>
    <t>Индикаторы, характеризующие качество планирования бюджетных ассигнований</t>
  </si>
  <si>
    <t>Ранг</t>
  </si>
  <si>
    <t>Индикаторы, характеризующие качество исполнения местного бюджета</t>
  </si>
  <si>
    <t>Индикаторы, характеризующие качество управления муниципальной собственностью и оказания муниципальных услуг</t>
  </si>
  <si>
    <t>Индикаторы соблюдения бюджетного законодательства при осуществлении бюджетного процесса</t>
  </si>
  <si>
    <t>Оценка</t>
  </si>
  <si>
    <t>Рейтинг за  1 полугодие 2019 года</t>
  </si>
  <si>
    <t>Рейтинг за  1 полугодие 2018 года</t>
  </si>
  <si>
    <t>Рейтинг за 2018 год</t>
  </si>
  <si>
    <t>проверка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</si>
  <si>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</si>
  <si>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</si>
  <si>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</si>
  <si>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</si>
  <si>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</si>
  <si>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</si>
  <si>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</si>
  <si>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</si>
  <si>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</si>
  <si>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</si>
  <si>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 Горно-Алтайск"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</si>
</sst>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34">
    <xf numFmtId="0" fontId="0" fillId="0" borderId="0" xfId="0"/>
    <xf numFmtId="0" fontId="2" fillId="0" borderId="0" xfId="3"/>
    <xf numFmtId="0" fontId="4" fillId="0" borderId="0" xfId="3" applyFont="1" applyBorder="1" applyAlignment="1">
      <alignment horizontal="center" vertical="center" wrapText="1"/>
    </xf>
    <xf numFmtId="0" fontId="2" fillId="0" borderId="0" xfId="3" applyAlignment="1">
      <alignment horizontal="center"/>
    </xf>
    <xf numFmtId="0" fontId="2" fillId="2" borderId="1" xfId="3" applyFill="1" applyBorder="1" applyAlignment="1">
      <alignment wrapText="1"/>
    </xf>
    <xf numFmtId="164" fontId="2" fillId="0" borderId="1" xfId="3" applyNumberFormat="1" applyFill="1" applyBorder="1" applyAlignment="1">
      <alignment horizontal="center"/>
    </xf>
    <xf numFmtId="0" fontId="2" fillId="0" borderId="1" xfId="3" applyFill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165" fontId="2" fillId="0" borderId="1" xfId="3" applyNumberForma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164" fontId="2" fillId="0" borderId="0" xfId="3" applyNumberFormat="1" applyFont="1" applyFill="1"/>
    <xf numFmtId="164" fontId="2" fillId="3" borderId="0" xfId="3" applyNumberFormat="1" applyFill="1"/>
    <xf numFmtId="165" fontId="2" fillId="3" borderId="0" xfId="3" applyNumberFormat="1" applyFill="1"/>
    <xf numFmtId="2" fontId="2" fillId="0" borderId="1" xfId="1" applyNumberFormat="1" applyFont="1" applyFill="1" applyBorder="1" applyAlignment="1">
      <alignment horizontal="center"/>
    </xf>
    <xf numFmtId="2" fontId="2" fillId="0" borderId="1" xfId="2" applyNumberFormat="1" applyFont="1" applyFill="1" applyBorder="1" applyAlignment="1">
      <alignment horizontal="center"/>
    </xf>
    <xf numFmtId="0" fontId="2" fillId="0" borderId="1" xfId="3" applyBorder="1" applyAlignment="1">
      <alignment wrapText="1"/>
    </xf>
    <xf numFmtId="164" fontId="2" fillId="0" borderId="0" xfId="3" applyNumberFormat="1"/>
    <xf numFmtId="164" fontId="5" fillId="4" borderId="0" xfId="3" applyNumberFormat="1" applyFont="1" applyFill="1"/>
    <xf numFmtId="0" fontId="5" fillId="4" borderId="0" xfId="3" applyFont="1" applyFill="1"/>
    <xf numFmtId="0" fontId="2" fillId="4" borderId="0" xfId="3" applyFill="1"/>
    <xf numFmtId="0" fontId="6" fillId="0" borderId="0" xfId="0" applyFont="1" applyAlignment="1">
      <alignment horizontal="justify" vertical="top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2" fillId="0" borderId="1" xfId="3" applyBorder="1" applyAlignment="1">
      <alignment horizontal="center" vertical="center" wrapText="1"/>
    </xf>
    <xf numFmtId="0" fontId="2" fillId="0" borderId="5" xfId="3" applyBorder="1" applyAlignment="1">
      <alignment horizontal="center"/>
    </xf>
    <xf numFmtId="0" fontId="2" fillId="0" borderId="0" xfId="3" applyAlignment="1">
      <alignment horizontal="center"/>
    </xf>
    <xf numFmtId="0" fontId="3" fillId="0" borderId="0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2" xfId="3" applyBorder="1" applyAlignment="1">
      <alignment horizontal="center" vertical="center" wrapText="1"/>
    </xf>
    <xf numFmtId="0" fontId="2" fillId="0" borderId="3" xfId="3" applyBorder="1" applyAlignment="1">
      <alignment horizontal="center" vertical="center" wrapText="1"/>
    </xf>
    <xf numFmtId="0" fontId="2" fillId="0" borderId="4" xfId="3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3" xfId="4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5;&#1054;&#1051;&#1059;&#1043;&#1054;&#1044;&#1054;&#1042;&#1054;&#1049;%202019%20&#1052;&#1056;%20&#1080;%20&#1043;&#1054;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а"/>
      <sheetName val="описание"/>
      <sheetName val="Е"/>
      <sheetName val="Кош-Агач"/>
      <sheetName val="Улаган"/>
      <sheetName val="Усть-Кан"/>
      <sheetName val="Онгудай"/>
      <sheetName val="Шебалино"/>
      <sheetName val="Усть-Кокса"/>
      <sheetName val="Турочак"/>
      <sheetName val="Майма"/>
      <sheetName val="Чоя"/>
      <sheetName val="Чемал"/>
      <sheetName val="Город"/>
      <sheetName val="свод"/>
    </sheetNames>
    <sheetDataSet>
      <sheetData sheetId="0"/>
      <sheetData sheetId="1"/>
      <sheetData sheetId="2"/>
      <sheetData sheetId="3">
        <row r="6">
          <cell r="I6">
            <v>1.984</v>
          </cell>
        </row>
        <row r="23">
          <cell r="I23">
            <v>12.356</v>
          </cell>
        </row>
        <row r="40">
          <cell r="I40">
            <v>0.96199999999999997</v>
          </cell>
        </row>
        <row r="67">
          <cell r="H67">
            <v>13.81</v>
          </cell>
        </row>
        <row r="68">
          <cell r="I68">
            <v>-0.1</v>
          </cell>
        </row>
      </sheetData>
      <sheetData sheetId="4">
        <row r="6">
          <cell r="I6">
            <v>3.1240000000000001</v>
          </cell>
        </row>
        <row r="23">
          <cell r="I23">
            <v>13.336</v>
          </cell>
        </row>
        <row r="40">
          <cell r="I40">
            <v>0.128</v>
          </cell>
        </row>
        <row r="67">
          <cell r="H67">
            <v>14.971</v>
          </cell>
        </row>
        <row r="68">
          <cell r="I68">
            <v>-0.1</v>
          </cell>
        </row>
      </sheetData>
      <sheetData sheetId="5">
        <row r="6">
          <cell r="I6">
            <v>9.0039999999999996</v>
          </cell>
        </row>
        <row r="23">
          <cell r="I23">
            <v>13.39</v>
          </cell>
        </row>
        <row r="40">
          <cell r="I40">
            <v>0.95899999999999996</v>
          </cell>
        </row>
        <row r="67">
          <cell r="H67">
            <v>22.184999999999999</v>
          </cell>
        </row>
        <row r="68">
          <cell r="I68">
            <v>-0.05</v>
          </cell>
        </row>
      </sheetData>
      <sheetData sheetId="6">
        <row r="6">
          <cell r="I6">
            <v>4.6959999999999997</v>
          </cell>
        </row>
        <row r="23">
          <cell r="I23">
            <v>8.4719999999999995</v>
          </cell>
        </row>
        <row r="40">
          <cell r="I40">
            <v>1.155</v>
          </cell>
        </row>
        <row r="67">
          <cell r="H67">
            <v>12.927</v>
          </cell>
        </row>
        <row r="68">
          <cell r="I68">
            <v>-0.1</v>
          </cell>
        </row>
      </sheetData>
      <sheetData sheetId="7">
        <row r="6">
          <cell r="I6">
            <v>1.8640000000000001</v>
          </cell>
        </row>
        <row r="23">
          <cell r="I23">
            <v>11.555999999999999</v>
          </cell>
        </row>
        <row r="40">
          <cell r="I40">
            <v>0.93799999999999994</v>
          </cell>
        </row>
        <row r="67">
          <cell r="H67">
            <v>13.64</v>
          </cell>
        </row>
        <row r="68">
          <cell r="I68">
            <v>-0.05</v>
          </cell>
        </row>
      </sheetData>
      <sheetData sheetId="8">
        <row r="6">
          <cell r="I6">
            <v>3.6520000000000001</v>
          </cell>
        </row>
        <row r="23">
          <cell r="I23">
            <v>14.234</v>
          </cell>
        </row>
        <row r="40">
          <cell r="I40">
            <v>1.0860000000000001</v>
          </cell>
        </row>
        <row r="67">
          <cell r="H67">
            <v>18.023</v>
          </cell>
        </row>
        <row r="68">
          <cell r="I68">
            <v>-0.05</v>
          </cell>
        </row>
      </sheetData>
      <sheetData sheetId="9">
        <row r="6">
          <cell r="I6">
            <v>7.3360000000000003</v>
          </cell>
        </row>
        <row r="23">
          <cell r="I23">
            <v>13.808</v>
          </cell>
        </row>
        <row r="40">
          <cell r="I40">
            <v>0.97399999999999998</v>
          </cell>
        </row>
        <row r="67">
          <cell r="H67">
            <v>21.012</v>
          </cell>
        </row>
        <row r="68">
          <cell r="I68">
            <v>-0.05</v>
          </cell>
        </row>
      </sheetData>
      <sheetData sheetId="10">
        <row r="6">
          <cell r="I6">
            <v>3.27</v>
          </cell>
        </row>
        <row r="23">
          <cell r="I23">
            <v>9.4619999999999997</v>
          </cell>
        </row>
        <row r="40">
          <cell r="I40">
            <v>1.1819999999999999</v>
          </cell>
        </row>
        <row r="67">
          <cell r="H67">
            <v>12.557</v>
          </cell>
        </row>
        <row r="68">
          <cell r="I68">
            <v>-0.1</v>
          </cell>
        </row>
      </sheetData>
      <sheetData sheetId="11">
        <row r="6">
          <cell r="I6">
            <v>4.96</v>
          </cell>
        </row>
        <row r="23">
          <cell r="I23">
            <v>8.4920000000000009</v>
          </cell>
        </row>
        <row r="40">
          <cell r="I40">
            <v>0.58199999999999996</v>
          </cell>
        </row>
        <row r="67">
          <cell r="H67">
            <v>12.664999999999999</v>
          </cell>
        </row>
        <row r="68">
          <cell r="I68">
            <v>-0.1</v>
          </cell>
        </row>
      </sheetData>
      <sheetData sheetId="12">
        <row r="6">
          <cell r="I6">
            <v>2.5779999999999998</v>
          </cell>
        </row>
        <row r="23">
          <cell r="I23">
            <v>8.9499999999999993</v>
          </cell>
        </row>
        <row r="40">
          <cell r="I40">
            <v>0</v>
          </cell>
        </row>
        <row r="67">
          <cell r="H67">
            <v>10.404</v>
          </cell>
        </row>
        <row r="68">
          <cell r="I68">
            <v>-0.1</v>
          </cell>
        </row>
      </sheetData>
      <sheetData sheetId="13">
        <row r="6">
          <cell r="I6">
            <v>5.3440000000000003</v>
          </cell>
        </row>
        <row r="23">
          <cell r="I23">
            <v>9.9719999999999995</v>
          </cell>
        </row>
        <row r="40">
          <cell r="I40">
            <v>1.5</v>
          </cell>
        </row>
        <row r="67">
          <cell r="H67">
            <v>16.815999999999999</v>
          </cell>
        </row>
        <row r="68">
          <cell r="I68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4"/>
  <sheetViews>
    <sheetView topLeftCell="A3" workbookViewId="0">
      <pane xSplit="1" ySplit="2" topLeftCell="B5" activePane="bottomRight" state="frozen"/>
      <selection activeCell="A3" sqref="A3"/>
      <selection pane="topRight" activeCell="B3" sqref="B3"/>
      <selection pane="bottomLeft" activeCell="A5" sqref="A5"/>
      <selection pane="bottomRight" activeCell="A3" sqref="A3:J20"/>
    </sheetView>
  </sheetViews>
  <sheetFormatPr defaultColWidth="8.85546875" defaultRowHeight="12.75"/>
  <cols>
    <col min="1" max="1" width="29.7109375" style="1" customWidth="1"/>
    <col min="2" max="5" width="12.28515625" style="1" customWidth="1"/>
    <col min="6" max="6" width="15" style="1" customWidth="1"/>
    <col min="7" max="11" width="12.28515625" style="1" customWidth="1"/>
    <col min="12" max="14" width="12.28515625" style="1" hidden="1" customWidth="1"/>
    <col min="15" max="15" width="12.28515625" style="1" customWidth="1"/>
    <col min="16" max="16" width="12.28515625" style="1" hidden="1" customWidth="1"/>
    <col min="17" max="17" width="8.85546875" style="1" hidden="1" customWidth="1"/>
    <col min="18" max="16384" width="8.85546875" style="1"/>
  </cols>
  <sheetData>
    <row r="3" spans="1:17">
      <c r="B3" s="28" t="s">
        <v>0</v>
      </c>
      <c r="C3" s="28"/>
      <c r="D3" s="28"/>
      <c r="E3" s="28"/>
      <c r="F3" s="28"/>
      <c r="G3" s="28"/>
      <c r="H3" s="2"/>
    </row>
    <row r="4" spans="1:17" ht="48.75" customHeight="1">
      <c r="B4" s="28"/>
      <c r="C4" s="28"/>
      <c r="D4" s="28"/>
      <c r="E4" s="28"/>
      <c r="F4" s="28"/>
      <c r="G4" s="28"/>
      <c r="H4" s="2"/>
    </row>
    <row r="5" spans="1:17" hidden="1">
      <c r="B5" s="2"/>
      <c r="C5" s="2"/>
      <c r="D5" s="2"/>
      <c r="E5" s="2"/>
      <c r="F5" s="2"/>
      <c r="G5" s="2"/>
      <c r="H5" s="2"/>
    </row>
    <row r="6" spans="1:17" ht="21" customHeight="1">
      <c r="B6" s="2"/>
      <c r="C6" s="2"/>
      <c r="D6" s="2"/>
      <c r="E6" s="2"/>
      <c r="F6" s="2"/>
      <c r="G6" s="2"/>
      <c r="H6" s="2"/>
    </row>
    <row r="7" spans="1:17" ht="12.75" customHeight="1">
      <c r="A7" s="29" t="s">
        <v>1</v>
      </c>
      <c r="B7" s="25" t="s">
        <v>2</v>
      </c>
      <c r="C7" s="30" t="s">
        <v>3</v>
      </c>
      <c r="D7" s="25" t="s">
        <v>4</v>
      </c>
      <c r="E7" s="30" t="s">
        <v>3</v>
      </c>
      <c r="F7" s="25" t="s">
        <v>5</v>
      </c>
      <c r="G7" s="30" t="s">
        <v>3</v>
      </c>
      <c r="H7" s="25" t="s">
        <v>6</v>
      </c>
      <c r="I7" s="25" t="s">
        <v>7</v>
      </c>
      <c r="J7" s="25" t="s">
        <v>8</v>
      </c>
      <c r="K7" s="25" t="s">
        <v>9</v>
      </c>
      <c r="O7" s="25" t="s">
        <v>10</v>
      </c>
    </row>
    <row r="8" spans="1:17">
      <c r="A8" s="29"/>
      <c r="B8" s="25"/>
      <c r="C8" s="31"/>
      <c r="D8" s="25"/>
      <c r="E8" s="31"/>
      <c r="F8" s="25"/>
      <c r="G8" s="31"/>
      <c r="H8" s="25"/>
      <c r="I8" s="25"/>
      <c r="J8" s="25"/>
      <c r="K8" s="25"/>
      <c r="O8" s="25"/>
    </row>
    <row r="9" spans="1:17" ht="109.5" customHeight="1">
      <c r="A9" s="29"/>
      <c r="B9" s="25"/>
      <c r="C9" s="32"/>
      <c r="D9" s="25"/>
      <c r="E9" s="32"/>
      <c r="F9" s="25"/>
      <c r="G9" s="32"/>
      <c r="H9" s="25"/>
      <c r="I9" s="25"/>
      <c r="J9" s="25"/>
      <c r="K9" s="25"/>
      <c r="L9" s="26" t="s">
        <v>11</v>
      </c>
      <c r="M9" s="27"/>
      <c r="N9" s="3"/>
      <c r="O9" s="25"/>
    </row>
    <row r="10" spans="1:17">
      <c r="A10" s="4" t="s">
        <v>12</v>
      </c>
      <c r="B10" s="5">
        <f>'[1]Кош-Агач'!I6</f>
        <v>1.984</v>
      </c>
      <c r="C10" s="6">
        <f>RANK(B10,$B$10:$B$20)</f>
        <v>10</v>
      </c>
      <c r="D10" s="5">
        <f>'[1]Кош-Агач'!I23</f>
        <v>12.356</v>
      </c>
      <c r="E10" s="6">
        <f>RANK(D10,$D$10:$D$20)</f>
        <v>5</v>
      </c>
      <c r="F10" s="5">
        <f>'[1]Кош-Агач'!I40</f>
        <v>0.96199999999999997</v>
      </c>
      <c r="G10" s="6">
        <f>RANK(F10,$F$10:$F$20)</f>
        <v>6</v>
      </c>
      <c r="H10" s="7">
        <f>'[1]Кош-Агач'!I68</f>
        <v>-0.1</v>
      </c>
      <c r="I10" s="8">
        <f>'[1]Кош-Агач'!H67</f>
        <v>13.81</v>
      </c>
      <c r="J10" s="6">
        <f t="shared" ref="J10:J20" si="0">RANK(I10,$I$10:$I$20)</f>
        <v>6</v>
      </c>
      <c r="K10" s="9">
        <v>4</v>
      </c>
      <c r="L10" s="10" t="e">
        <f>(B10+D10+#REF!+F10+#REF!)</f>
        <v>#REF!</v>
      </c>
      <c r="M10" s="10" t="e">
        <f>L10*(1+H10)</f>
        <v>#REF!</v>
      </c>
      <c r="N10" s="10" t="e">
        <f>I10-M10</f>
        <v>#REF!</v>
      </c>
      <c r="O10" s="9">
        <v>9</v>
      </c>
      <c r="P10" s="11" t="e">
        <f>(B10+D10+F10+#REF!)*(1+H10)</f>
        <v>#REF!</v>
      </c>
      <c r="Q10" s="12" t="e">
        <f t="shared" ref="Q10:Q20" si="1">I10-P10</f>
        <v>#REF!</v>
      </c>
    </row>
    <row r="11" spans="1:17">
      <c r="A11" s="4" t="s">
        <v>13</v>
      </c>
      <c r="B11" s="5">
        <f>[1]Улаган!I6</f>
        <v>3.1240000000000001</v>
      </c>
      <c r="C11" s="6">
        <f t="shared" ref="C11:C20" si="2">RANK(B11,$B$10:$B$20)</f>
        <v>8</v>
      </c>
      <c r="D11" s="5">
        <f>[1]Улаган!I23</f>
        <v>13.336</v>
      </c>
      <c r="E11" s="6">
        <f t="shared" ref="E11:E20" si="3">RANK(D11,$D$10:$D$20)</f>
        <v>4</v>
      </c>
      <c r="F11" s="5">
        <f>[1]Улаган!I40</f>
        <v>0.128</v>
      </c>
      <c r="G11" s="6">
        <f t="shared" ref="G11:G20" si="4">RANK(F11,$F$10:$F$20)</f>
        <v>10</v>
      </c>
      <c r="H11" s="7">
        <f>[1]Улаган!I68</f>
        <v>-0.1</v>
      </c>
      <c r="I11" s="8">
        <f>[1]Улаган!H67</f>
        <v>14.971</v>
      </c>
      <c r="J11" s="6">
        <f t="shared" si="0"/>
        <v>5</v>
      </c>
      <c r="K11" s="9">
        <v>6</v>
      </c>
      <c r="L11" s="10" t="e">
        <f>(B11+D11+#REF!+F11+#REF!)</f>
        <v>#REF!</v>
      </c>
      <c r="M11" s="10" t="e">
        <f>L11*(1+H11)</f>
        <v>#REF!</v>
      </c>
      <c r="N11" s="10" t="e">
        <f t="shared" ref="N11:N20" si="5">I11-M11</f>
        <v>#REF!</v>
      </c>
      <c r="O11" s="9">
        <v>7</v>
      </c>
      <c r="P11" s="11" t="e">
        <f>(B11+D11+F11+#REF!)*(1+H11)</f>
        <v>#REF!</v>
      </c>
      <c r="Q11" s="12" t="e">
        <f t="shared" si="1"/>
        <v>#REF!</v>
      </c>
    </row>
    <row r="12" spans="1:17">
      <c r="A12" s="4" t="s">
        <v>14</v>
      </c>
      <c r="B12" s="5">
        <f>'[1]Усть-Кан'!I6</f>
        <v>9.0039999999999996</v>
      </c>
      <c r="C12" s="6">
        <f t="shared" si="2"/>
        <v>1</v>
      </c>
      <c r="D12" s="5">
        <f>'[1]Усть-Кан'!I23</f>
        <v>13.39</v>
      </c>
      <c r="E12" s="6">
        <f t="shared" si="3"/>
        <v>3</v>
      </c>
      <c r="F12" s="5">
        <f>'[1]Усть-Кан'!I40</f>
        <v>0.95899999999999996</v>
      </c>
      <c r="G12" s="6">
        <f t="shared" si="4"/>
        <v>7</v>
      </c>
      <c r="H12" s="7">
        <f>'[1]Усть-Кан'!I68</f>
        <v>-0.05</v>
      </c>
      <c r="I12" s="8">
        <f>'[1]Усть-Кан'!H67</f>
        <v>22.184999999999999</v>
      </c>
      <c r="J12" s="6">
        <f t="shared" si="0"/>
        <v>1</v>
      </c>
      <c r="K12" s="9">
        <v>1</v>
      </c>
      <c r="L12" s="10" t="e">
        <f>(B12+D12+#REF!+F12+#REF!)</f>
        <v>#REF!</v>
      </c>
      <c r="M12" s="10" t="e">
        <f>L12*(1+H12)</f>
        <v>#REF!</v>
      </c>
      <c r="N12" s="10" t="e">
        <f t="shared" si="5"/>
        <v>#REF!</v>
      </c>
      <c r="O12" s="9">
        <v>1</v>
      </c>
      <c r="P12" s="11" t="e">
        <f>(B12+D12+F12+#REF!)*(1+H12)</f>
        <v>#REF!</v>
      </c>
      <c r="Q12" s="12" t="e">
        <f t="shared" si="1"/>
        <v>#REF!</v>
      </c>
    </row>
    <row r="13" spans="1:17">
      <c r="A13" s="4" t="s">
        <v>15</v>
      </c>
      <c r="B13" s="5">
        <f>[1]Онгудай!I6</f>
        <v>4.6959999999999997</v>
      </c>
      <c r="C13" s="6">
        <f t="shared" si="2"/>
        <v>5</v>
      </c>
      <c r="D13" s="5">
        <f>[1]Онгудай!I23</f>
        <v>8.4719999999999995</v>
      </c>
      <c r="E13" s="6">
        <f t="shared" si="3"/>
        <v>11</v>
      </c>
      <c r="F13" s="5">
        <f>[1]Онгудай!I40</f>
        <v>1.155</v>
      </c>
      <c r="G13" s="6">
        <f t="shared" si="4"/>
        <v>3</v>
      </c>
      <c r="H13" s="7">
        <f>[1]Онгудай!I68</f>
        <v>-0.1</v>
      </c>
      <c r="I13" s="8">
        <f>[1]Онгудай!H67</f>
        <v>12.927</v>
      </c>
      <c r="J13" s="6">
        <f t="shared" si="0"/>
        <v>8</v>
      </c>
      <c r="K13" s="9">
        <v>2</v>
      </c>
      <c r="L13" s="10" t="e">
        <f>(B13+D13+#REF!+F13+#REF!)</f>
        <v>#REF!</v>
      </c>
      <c r="M13" s="10" t="e">
        <f t="shared" ref="M13:M19" si="6">L13*(1+H13)</f>
        <v>#REF!</v>
      </c>
      <c r="N13" s="10" t="e">
        <f t="shared" si="5"/>
        <v>#REF!</v>
      </c>
      <c r="O13" s="9">
        <v>2</v>
      </c>
      <c r="P13" s="11" t="e">
        <f>(B13+D13+F13+#REF!)*(1+H13)</f>
        <v>#REF!</v>
      </c>
      <c r="Q13" s="12" t="e">
        <f t="shared" si="1"/>
        <v>#REF!</v>
      </c>
    </row>
    <row r="14" spans="1:17">
      <c r="A14" s="4" t="s">
        <v>16</v>
      </c>
      <c r="B14" s="5">
        <f>[1]Шебалино!I6</f>
        <v>1.8640000000000001</v>
      </c>
      <c r="C14" s="6">
        <f t="shared" si="2"/>
        <v>11</v>
      </c>
      <c r="D14" s="5">
        <f>[1]Шебалино!I23</f>
        <v>11.555999999999999</v>
      </c>
      <c r="E14" s="6">
        <f t="shared" si="3"/>
        <v>6</v>
      </c>
      <c r="F14" s="5">
        <f>[1]Шебалино!I40</f>
        <v>0.93799999999999994</v>
      </c>
      <c r="G14" s="6">
        <f t="shared" si="4"/>
        <v>8</v>
      </c>
      <c r="H14" s="7">
        <f>[1]Шебалино!I68</f>
        <v>-0.05</v>
      </c>
      <c r="I14" s="8">
        <f>[1]Шебалино!H67</f>
        <v>13.64</v>
      </c>
      <c r="J14" s="6">
        <f t="shared" si="0"/>
        <v>7</v>
      </c>
      <c r="K14" s="9">
        <v>7</v>
      </c>
      <c r="L14" s="10" t="e">
        <f>(B14+D14+#REF!+F14+#REF!)</f>
        <v>#REF!</v>
      </c>
      <c r="M14" s="10" t="e">
        <f>L14*(1+H14)</f>
        <v>#REF!</v>
      </c>
      <c r="N14" s="10" t="e">
        <f>I14-M14</f>
        <v>#REF!</v>
      </c>
      <c r="O14" s="9">
        <v>3</v>
      </c>
      <c r="P14" s="11" t="e">
        <f>(B14+D14+F14+#REF!)*(1+H14)</f>
        <v>#REF!</v>
      </c>
      <c r="Q14" s="12" t="e">
        <f t="shared" si="1"/>
        <v>#REF!</v>
      </c>
    </row>
    <row r="15" spans="1:17">
      <c r="A15" s="4" t="s">
        <v>17</v>
      </c>
      <c r="B15" s="5">
        <f>'[1]Усть-Кокса'!I6</f>
        <v>3.6520000000000001</v>
      </c>
      <c r="C15" s="6">
        <f t="shared" si="2"/>
        <v>6</v>
      </c>
      <c r="D15" s="5">
        <f>'[1]Усть-Кокса'!I23</f>
        <v>14.234</v>
      </c>
      <c r="E15" s="6">
        <f t="shared" si="3"/>
        <v>1</v>
      </c>
      <c r="F15" s="5">
        <f>'[1]Усть-Кокса'!I40</f>
        <v>1.0860000000000001</v>
      </c>
      <c r="G15" s="6">
        <f t="shared" si="4"/>
        <v>4</v>
      </c>
      <c r="H15" s="7">
        <f>'[1]Усть-Кокса'!I68</f>
        <v>-0.05</v>
      </c>
      <c r="I15" s="8">
        <f>'[1]Усть-Кокса'!H67</f>
        <v>18.023</v>
      </c>
      <c r="J15" s="6">
        <f t="shared" si="0"/>
        <v>3</v>
      </c>
      <c r="K15" s="9">
        <v>8</v>
      </c>
      <c r="L15" s="10" t="e">
        <f>(B15+D15+#REF!+F15+#REF!)</f>
        <v>#REF!</v>
      </c>
      <c r="M15" s="10" t="e">
        <f t="shared" si="6"/>
        <v>#REF!</v>
      </c>
      <c r="N15" s="10" t="e">
        <f t="shared" si="5"/>
        <v>#REF!</v>
      </c>
      <c r="O15" s="9">
        <v>8</v>
      </c>
      <c r="P15" s="11" t="e">
        <f>(B15+D15+F15+#REF!)*(1+H15)</f>
        <v>#REF!</v>
      </c>
      <c r="Q15" s="12" t="e">
        <f t="shared" si="1"/>
        <v>#REF!</v>
      </c>
    </row>
    <row r="16" spans="1:17">
      <c r="A16" s="4" t="s">
        <v>18</v>
      </c>
      <c r="B16" s="5">
        <f>[1]Турочак!I6</f>
        <v>7.3360000000000003</v>
      </c>
      <c r="C16" s="6">
        <f t="shared" si="2"/>
        <v>2</v>
      </c>
      <c r="D16" s="5">
        <f>[1]Турочак!I23</f>
        <v>13.808</v>
      </c>
      <c r="E16" s="6">
        <f t="shared" si="3"/>
        <v>2</v>
      </c>
      <c r="F16" s="5">
        <f>[1]Турочак!I40</f>
        <v>0.97399999999999998</v>
      </c>
      <c r="G16" s="6">
        <f t="shared" si="4"/>
        <v>5</v>
      </c>
      <c r="H16" s="7">
        <f>[1]Турочак!I68</f>
        <v>-0.05</v>
      </c>
      <c r="I16" s="8">
        <f>[1]Турочак!H67</f>
        <v>21.012</v>
      </c>
      <c r="J16" s="6">
        <f t="shared" si="0"/>
        <v>2</v>
      </c>
      <c r="K16" s="9">
        <v>3</v>
      </c>
      <c r="L16" s="10" t="e">
        <f>(B16+D16+#REF!+F16+#REF!)</f>
        <v>#REF!</v>
      </c>
      <c r="M16" s="10" t="e">
        <f t="shared" si="6"/>
        <v>#REF!</v>
      </c>
      <c r="N16" s="10" t="e">
        <f t="shared" si="5"/>
        <v>#REF!</v>
      </c>
      <c r="O16" s="9">
        <v>5</v>
      </c>
      <c r="P16" s="11" t="e">
        <f>(B16+D16+F16+#REF!)*(1+H16)</f>
        <v>#REF!</v>
      </c>
      <c r="Q16" s="12" t="e">
        <f t="shared" si="1"/>
        <v>#REF!</v>
      </c>
    </row>
    <row r="17" spans="1:17">
      <c r="A17" s="4" t="s">
        <v>19</v>
      </c>
      <c r="B17" s="5">
        <f>[1]Майма!I6</f>
        <v>3.27</v>
      </c>
      <c r="C17" s="6">
        <f t="shared" si="2"/>
        <v>7</v>
      </c>
      <c r="D17" s="5">
        <f>[1]Майма!I23</f>
        <v>9.4619999999999997</v>
      </c>
      <c r="E17" s="6">
        <f t="shared" si="3"/>
        <v>8</v>
      </c>
      <c r="F17" s="5">
        <f>[1]Майма!I40</f>
        <v>1.1819999999999999</v>
      </c>
      <c r="G17" s="6">
        <f t="shared" si="4"/>
        <v>2</v>
      </c>
      <c r="H17" s="7">
        <f>[1]Майма!I68</f>
        <v>-0.1</v>
      </c>
      <c r="I17" s="8">
        <f>[1]Майма!H67</f>
        <v>12.557</v>
      </c>
      <c r="J17" s="6">
        <f t="shared" si="0"/>
        <v>10</v>
      </c>
      <c r="K17" s="9">
        <v>5</v>
      </c>
      <c r="L17" s="10" t="e">
        <f>(B17+D17+#REF!+F17+#REF!)</f>
        <v>#REF!</v>
      </c>
      <c r="M17" s="10" t="e">
        <f>L17*(1+H17)</f>
        <v>#REF!</v>
      </c>
      <c r="N17" s="10" t="e">
        <f>I17-M17</f>
        <v>#REF!</v>
      </c>
      <c r="O17" s="9">
        <v>10</v>
      </c>
      <c r="P17" s="11" t="e">
        <f>(B17+D17+F17+#REF!)*(1+H17)</f>
        <v>#REF!</v>
      </c>
      <c r="Q17" s="12" t="e">
        <f t="shared" si="1"/>
        <v>#REF!</v>
      </c>
    </row>
    <row r="18" spans="1:17">
      <c r="A18" s="4" t="s">
        <v>20</v>
      </c>
      <c r="B18" s="5">
        <f>[1]Чоя!I6</f>
        <v>4.96</v>
      </c>
      <c r="C18" s="6">
        <f t="shared" si="2"/>
        <v>4</v>
      </c>
      <c r="D18" s="5">
        <f>[1]Чоя!I23</f>
        <v>8.4920000000000009</v>
      </c>
      <c r="E18" s="6">
        <f t="shared" si="3"/>
        <v>10</v>
      </c>
      <c r="F18" s="5">
        <f>[1]Чоя!I40</f>
        <v>0.58199999999999996</v>
      </c>
      <c r="G18" s="6">
        <f t="shared" si="4"/>
        <v>9</v>
      </c>
      <c r="H18" s="13">
        <f>[1]Чоя!I68</f>
        <v>-0.1</v>
      </c>
      <c r="I18" s="8">
        <f>[1]Чоя!H67</f>
        <v>12.664999999999999</v>
      </c>
      <c r="J18" s="6">
        <f t="shared" si="0"/>
        <v>9</v>
      </c>
      <c r="K18" s="9">
        <v>9</v>
      </c>
      <c r="L18" s="10" t="e">
        <f>(B18+D18+#REF!+F18+#REF!)</f>
        <v>#REF!</v>
      </c>
      <c r="M18" s="10" t="e">
        <f t="shared" si="6"/>
        <v>#REF!</v>
      </c>
      <c r="N18" s="10" t="e">
        <f t="shared" si="5"/>
        <v>#REF!</v>
      </c>
      <c r="O18" s="9">
        <v>11</v>
      </c>
      <c r="P18" s="11" t="e">
        <f>(B18+D18+F18+#REF!)*(1+H18)</f>
        <v>#REF!</v>
      </c>
      <c r="Q18" s="12" t="e">
        <f t="shared" si="1"/>
        <v>#REF!</v>
      </c>
    </row>
    <row r="19" spans="1:17">
      <c r="A19" s="4" t="s">
        <v>21</v>
      </c>
      <c r="B19" s="5">
        <f>[1]Чемал!I6</f>
        <v>2.5779999999999998</v>
      </c>
      <c r="C19" s="6">
        <f t="shared" si="2"/>
        <v>9</v>
      </c>
      <c r="D19" s="5">
        <f>[1]Чемал!I23</f>
        <v>8.9499999999999993</v>
      </c>
      <c r="E19" s="6">
        <f t="shared" si="3"/>
        <v>9</v>
      </c>
      <c r="F19" s="5">
        <f>[1]Чемал!I40</f>
        <v>0</v>
      </c>
      <c r="G19" s="6">
        <f t="shared" si="4"/>
        <v>11</v>
      </c>
      <c r="H19" s="14">
        <f>[1]Чемал!I68</f>
        <v>-0.1</v>
      </c>
      <c r="I19" s="8">
        <f>[1]Чемал!H67</f>
        <v>10.404</v>
      </c>
      <c r="J19" s="6">
        <f t="shared" si="0"/>
        <v>11</v>
      </c>
      <c r="K19" s="9">
        <v>11</v>
      </c>
      <c r="L19" s="10" t="e">
        <f>(B19+D19+#REF!+F19+#REF!)</f>
        <v>#REF!</v>
      </c>
      <c r="M19" s="10" t="e">
        <f t="shared" si="6"/>
        <v>#REF!</v>
      </c>
      <c r="N19" s="10" t="e">
        <f t="shared" si="5"/>
        <v>#REF!</v>
      </c>
      <c r="O19" s="9">
        <v>6</v>
      </c>
      <c r="P19" s="11" t="e">
        <f>(B19+D19+F19+#REF!)*(1+H19)</f>
        <v>#REF!</v>
      </c>
      <c r="Q19" s="12" t="e">
        <f t="shared" si="1"/>
        <v>#REF!</v>
      </c>
    </row>
    <row r="20" spans="1:17">
      <c r="A20" s="15" t="s">
        <v>22</v>
      </c>
      <c r="B20" s="5">
        <f>[1]Город!I6</f>
        <v>5.3440000000000003</v>
      </c>
      <c r="C20" s="6">
        <f t="shared" si="2"/>
        <v>3</v>
      </c>
      <c r="D20" s="5">
        <f>[1]Город!I23</f>
        <v>9.9719999999999995</v>
      </c>
      <c r="E20" s="6">
        <f t="shared" si="3"/>
        <v>7</v>
      </c>
      <c r="F20" s="5">
        <f>[1]Город!I40</f>
        <v>1.5</v>
      </c>
      <c r="G20" s="6">
        <f t="shared" si="4"/>
        <v>1</v>
      </c>
      <c r="H20" s="7">
        <f>[1]Город!I68</f>
        <v>0</v>
      </c>
      <c r="I20" s="8">
        <f>[1]Город!H67</f>
        <v>16.815999999999999</v>
      </c>
      <c r="J20" s="6">
        <f t="shared" si="0"/>
        <v>4</v>
      </c>
      <c r="K20" s="9">
        <v>10</v>
      </c>
      <c r="L20" s="10" t="e">
        <f>(B20+D20+#REF!+F20+#REF!)</f>
        <v>#REF!</v>
      </c>
      <c r="M20" s="10" t="e">
        <f>L20*(1+H20)</f>
        <v>#REF!</v>
      </c>
      <c r="N20" s="10" t="e">
        <f t="shared" si="5"/>
        <v>#REF!</v>
      </c>
      <c r="O20" s="9">
        <v>4</v>
      </c>
      <c r="P20" s="11" t="e">
        <f>(B20+D20+F20+#REF!)*(1+H20)</f>
        <v>#REF!</v>
      </c>
      <c r="Q20" s="12" t="e">
        <f t="shared" si="1"/>
        <v>#REF!</v>
      </c>
    </row>
    <row r="21" spans="1:17" hidden="1">
      <c r="I21" s="16">
        <f>SUM(I10:I20)</f>
        <v>169.00999999999996</v>
      </c>
      <c r="L21" s="16"/>
    </row>
    <row r="22" spans="1:17" hidden="1">
      <c r="I22" s="16"/>
    </row>
    <row r="23" spans="1:17" hidden="1">
      <c r="F23" s="17" t="e">
        <f>B17+D17+F17+#REF!</f>
        <v>#REF!</v>
      </c>
      <c r="G23" s="18"/>
      <c r="H23" s="18"/>
      <c r="I23" s="19"/>
    </row>
    <row r="24" spans="1:17" hidden="1">
      <c r="F24" s="18" t="e">
        <f>F23*0.95*0.95</f>
        <v>#REF!</v>
      </c>
      <c r="G24" s="18"/>
      <c r="H24" s="18" t="e">
        <f>(B18+D18+F18+#REF!)*0.9</f>
        <v>#REF!</v>
      </c>
      <c r="I24" s="19"/>
    </row>
  </sheetData>
  <mergeCells count="14">
    <mergeCell ref="B3:G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O7:O9"/>
    <mergeCell ref="L9:M9"/>
  </mergeCells>
  <pageMargins left="0.23622047244094491" right="0.15748031496062992" top="0.39370078740157483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>
      <selection sqref="A1:J1"/>
    </sheetView>
  </sheetViews>
  <sheetFormatPr defaultRowHeight="15"/>
  <cols>
    <col min="1" max="1" width="27.42578125" customWidth="1"/>
    <col min="2" max="2" width="24.140625" customWidth="1"/>
    <col min="4" max="4" width="24.42578125" customWidth="1"/>
    <col min="6" max="6" width="23.85546875" customWidth="1"/>
    <col min="8" max="8" width="25.140625" customWidth="1"/>
    <col min="9" max="9" width="11.85546875" customWidth="1"/>
    <col min="10" max="10" width="14.42578125" customWidth="1"/>
  </cols>
  <sheetData>
    <row r="1" spans="1:10" ht="64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8.7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68.75">
      <c r="A3" s="21" t="s">
        <v>1</v>
      </c>
      <c r="B3" s="21" t="s">
        <v>2</v>
      </c>
      <c r="C3" s="21" t="s">
        <v>3</v>
      </c>
      <c r="D3" s="21" t="s">
        <v>4</v>
      </c>
      <c r="E3" s="21" t="s">
        <v>3</v>
      </c>
      <c r="F3" s="21" t="s">
        <v>5</v>
      </c>
      <c r="G3" s="21" t="s">
        <v>3</v>
      </c>
      <c r="H3" s="21" t="s">
        <v>6</v>
      </c>
      <c r="I3" s="21" t="s">
        <v>7</v>
      </c>
      <c r="J3" s="21" t="s">
        <v>8</v>
      </c>
    </row>
    <row r="4" spans="1:10" ht="37.5">
      <c r="A4" s="21" t="s">
        <v>12</v>
      </c>
      <c r="B4" s="22">
        <v>1.984</v>
      </c>
      <c r="C4" s="21">
        <v>10</v>
      </c>
      <c r="D4" s="22">
        <v>12.356</v>
      </c>
      <c r="E4" s="21">
        <v>5</v>
      </c>
      <c r="F4" s="22">
        <v>0.96199999999999997</v>
      </c>
      <c r="G4" s="21">
        <v>6</v>
      </c>
      <c r="H4" s="23">
        <v>-0.1</v>
      </c>
      <c r="I4" s="24">
        <v>13.81</v>
      </c>
      <c r="J4" s="21">
        <v>6</v>
      </c>
    </row>
    <row r="5" spans="1:10" ht="37.5">
      <c r="A5" s="21" t="s">
        <v>13</v>
      </c>
      <c r="B5" s="22">
        <v>3.1240000000000001</v>
      </c>
      <c r="C5" s="21">
        <v>8</v>
      </c>
      <c r="D5" s="22">
        <v>13.336</v>
      </c>
      <c r="E5" s="21">
        <v>4</v>
      </c>
      <c r="F5" s="22">
        <v>0.128</v>
      </c>
      <c r="G5" s="21">
        <v>10</v>
      </c>
      <c r="H5" s="23">
        <v>-0.1</v>
      </c>
      <c r="I5" s="24">
        <v>14.971</v>
      </c>
      <c r="J5" s="21">
        <v>5</v>
      </c>
    </row>
    <row r="6" spans="1:10" ht="37.5">
      <c r="A6" s="21" t="s">
        <v>14</v>
      </c>
      <c r="B6" s="22">
        <v>9.0039999999999996</v>
      </c>
      <c r="C6" s="21">
        <v>1</v>
      </c>
      <c r="D6" s="22">
        <v>13.39</v>
      </c>
      <c r="E6" s="21">
        <v>3</v>
      </c>
      <c r="F6" s="22">
        <v>0.95899999999999996</v>
      </c>
      <c r="G6" s="21">
        <v>7</v>
      </c>
      <c r="H6" s="23">
        <v>-0.05</v>
      </c>
      <c r="I6" s="24">
        <v>22.184999999999999</v>
      </c>
      <c r="J6" s="21">
        <v>1</v>
      </c>
    </row>
    <row r="7" spans="1:10" ht="37.5">
      <c r="A7" s="21" t="s">
        <v>15</v>
      </c>
      <c r="B7" s="22">
        <v>4.6959999999999997</v>
      </c>
      <c r="C7" s="21">
        <v>5</v>
      </c>
      <c r="D7" s="22">
        <v>8.4719999999999995</v>
      </c>
      <c r="E7" s="21">
        <v>11</v>
      </c>
      <c r="F7" s="22">
        <v>1.155</v>
      </c>
      <c r="G7" s="21">
        <v>3</v>
      </c>
      <c r="H7" s="23">
        <v>-0.1</v>
      </c>
      <c r="I7" s="24">
        <v>12.927</v>
      </c>
      <c r="J7" s="21">
        <v>8</v>
      </c>
    </row>
    <row r="8" spans="1:10" ht="37.5">
      <c r="A8" s="21" t="s">
        <v>16</v>
      </c>
      <c r="B8" s="22">
        <v>1.8640000000000001</v>
      </c>
      <c r="C8" s="21">
        <v>11</v>
      </c>
      <c r="D8" s="22">
        <v>11.555999999999999</v>
      </c>
      <c r="E8" s="21">
        <v>6</v>
      </c>
      <c r="F8" s="22">
        <v>0.93799999999999994</v>
      </c>
      <c r="G8" s="21">
        <v>8</v>
      </c>
      <c r="H8" s="23">
        <v>-0.05</v>
      </c>
      <c r="I8" s="24">
        <v>13.64</v>
      </c>
      <c r="J8" s="21">
        <v>7</v>
      </c>
    </row>
    <row r="9" spans="1:10" ht="37.5">
      <c r="A9" s="21" t="s">
        <v>17</v>
      </c>
      <c r="B9" s="22">
        <v>3.6520000000000001</v>
      </c>
      <c r="C9" s="21">
        <v>6</v>
      </c>
      <c r="D9" s="22">
        <v>14.234</v>
      </c>
      <c r="E9" s="21">
        <v>1</v>
      </c>
      <c r="F9" s="22">
        <v>1.0860000000000001</v>
      </c>
      <c r="G9" s="21">
        <v>4</v>
      </c>
      <c r="H9" s="23">
        <v>-0.05</v>
      </c>
      <c r="I9" s="24">
        <v>18.023</v>
      </c>
      <c r="J9" s="21">
        <v>3</v>
      </c>
    </row>
    <row r="10" spans="1:10" ht="37.5">
      <c r="A10" s="21" t="s">
        <v>18</v>
      </c>
      <c r="B10" s="22">
        <v>7.3360000000000003</v>
      </c>
      <c r="C10" s="21">
        <v>2</v>
      </c>
      <c r="D10" s="22">
        <v>13.808</v>
      </c>
      <c r="E10" s="21">
        <v>2</v>
      </c>
      <c r="F10" s="22">
        <v>0.97399999999999998</v>
      </c>
      <c r="G10" s="21">
        <v>5</v>
      </c>
      <c r="H10" s="23">
        <v>-0.05</v>
      </c>
      <c r="I10" s="24">
        <v>21.012</v>
      </c>
      <c r="J10" s="21">
        <v>2</v>
      </c>
    </row>
    <row r="11" spans="1:10" ht="37.5">
      <c r="A11" s="21" t="s">
        <v>19</v>
      </c>
      <c r="B11" s="22">
        <v>3.27</v>
      </c>
      <c r="C11" s="21">
        <v>7</v>
      </c>
      <c r="D11" s="22">
        <v>9.4619999999999997</v>
      </c>
      <c r="E11" s="21">
        <v>8</v>
      </c>
      <c r="F11" s="22">
        <v>1.1819999999999999</v>
      </c>
      <c r="G11" s="21">
        <v>2</v>
      </c>
      <c r="H11" s="23">
        <v>-0.1</v>
      </c>
      <c r="I11" s="24">
        <v>12.557</v>
      </c>
      <c r="J11" s="21">
        <v>10</v>
      </c>
    </row>
    <row r="12" spans="1:10" ht="18.75">
      <c r="A12" s="21" t="s">
        <v>20</v>
      </c>
      <c r="B12" s="22">
        <v>4.96</v>
      </c>
      <c r="C12" s="21">
        <v>4</v>
      </c>
      <c r="D12" s="22">
        <v>8.4920000000000009</v>
      </c>
      <c r="E12" s="21">
        <v>10</v>
      </c>
      <c r="F12" s="22">
        <v>0.58199999999999996</v>
      </c>
      <c r="G12" s="21">
        <v>9</v>
      </c>
      <c r="H12" s="23">
        <v>-0.1</v>
      </c>
      <c r="I12" s="24">
        <v>12.664999999999999</v>
      </c>
      <c r="J12" s="21">
        <v>9</v>
      </c>
    </row>
    <row r="13" spans="1:10" ht="37.5">
      <c r="A13" s="21" t="s">
        <v>21</v>
      </c>
      <c r="B13" s="22">
        <v>2.5779999999999998</v>
      </c>
      <c r="C13" s="21">
        <v>9</v>
      </c>
      <c r="D13" s="22">
        <v>8.9499999999999993</v>
      </c>
      <c r="E13" s="21">
        <v>9</v>
      </c>
      <c r="F13" s="22">
        <v>0</v>
      </c>
      <c r="G13" s="21">
        <v>11</v>
      </c>
      <c r="H13" s="23">
        <v>-0.1</v>
      </c>
      <c r="I13" s="24">
        <v>10.404</v>
      </c>
      <c r="J13" s="21">
        <v>11</v>
      </c>
    </row>
    <row r="14" spans="1:10" ht="37.5">
      <c r="A14" s="21" t="s">
        <v>22</v>
      </c>
      <c r="B14" s="22">
        <v>5.3440000000000003</v>
      </c>
      <c r="C14" s="21">
        <v>3</v>
      </c>
      <c r="D14" s="22">
        <v>9.9719999999999995</v>
      </c>
      <c r="E14" s="21">
        <v>7</v>
      </c>
      <c r="F14" s="22">
        <v>1.5</v>
      </c>
      <c r="G14" s="21">
        <v>1</v>
      </c>
      <c r="H14" s="23">
        <v>0</v>
      </c>
      <c r="I14" s="24">
        <v>16.815999999999999</v>
      </c>
      <c r="J14" s="21">
        <v>4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Оценка</vt:lpstr>
      <vt:lpstr>Лист2</vt:lpstr>
      <vt:lpstr>Оценка!Область_печати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Pryadko</dc:creator>
  <cp:lastModifiedBy>Pryadko</cp:lastModifiedBy>
  <cp:lastPrinted>2019-07-31T03:01:49Z</cp:lastPrinted>
  <dcterms:created xsi:type="dcterms:W3CDTF">2019-07-31T02:49:54Z</dcterms:created>
  <dcterms:modified xsi:type="dcterms:W3CDTF">2019-07-31T03:03:48Z</dcterms:modified>
</cp:coreProperties>
</file>