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120" windowWidth="18996" windowHeight="7224" activeTab="0"/>
  </bookViews>
  <sheets>
    <sheet name="КБ РА" sheetId="1" r:id="rId1"/>
  </sheets>
  <definedNames>
    <definedName name="_xlnm.Print_Titles" localSheetId="0">'КБ РА'!$3:$4</definedName>
    <definedName name="_xlnm.Print_Area" localSheetId="0">'КБ РА'!$A$1:$F$108</definedName>
  </definedNames>
  <calcPr fullCalcOnLoad="1"/>
</workbook>
</file>

<file path=xl/comments1.xml><?xml version="1.0" encoding="utf-8"?>
<comments xmlns="http://schemas.openxmlformats.org/spreadsheetml/2006/main">
  <authors>
    <author>Лунина</author>
  </authors>
  <commentList>
    <comment ref="B86" authorId="0">
      <text>
        <r>
          <rPr>
            <b/>
            <sz val="9"/>
            <rFont val="Tahoma"/>
            <family val="2"/>
          </rPr>
          <t>Лунина:</t>
        </r>
        <r>
          <rPr>
            <sz val="9"/>
            <rFont val="Tahoma"/>
            <family val="2"/>
          </rPr>
          <t xml:space="preserve">
исключен приказом МФ РФ от 30.11.18 № 245н</t>
        </r>
      </text>
    </comment>
    <comment ref="B87" authorId="0">
      <text>
        <r>
          <rPr>
            <b/>
            <sz val="9"/>
            <rFont val="Tahoma"/>
            <family val="2"/>
          </rPr>
          <t>Лунина:</t>
        </r>
        <r>
          <rPr>
            <sz val="9"/>
            <rFont val="Tahoma"/>
            <family val="2"/>
          </rPr>
          <t xml:space="preserve">
искл.приказом МФ РФ от 30.11.18 № 245н</t>
        </r>
      </text>
    </comment>
  </commentList>
</comments>
</file>

<file path=xl/sharedStrings.xml><?xml version="1.0" encoding="utf-8"?>
<sst xmlns="http://schemas.openxmlformats.org/spreadsheetml/2006/main" count="215" uniqueCount="215">
  <si>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</si>
  <si>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</si>
  <si>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</si>
  <si>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</si>
  <si>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</si>
  <si>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</si>
  <si>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</si>
  <si>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</si>
  <si>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</si>
  <si>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</si>
  <si>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</si>
  <si>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</si>
  <si>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</si>
  <si>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</si>
  <si>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</si>
  <si>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</si>
  <si>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</si>
  <si>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</si>
  <si>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</si>
  <si>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</si>
  <si>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</si>
  <si>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</si>
  <si>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</si>
  <si>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</si>
  <si>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</si>
  <si>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</si>
  <si>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</si>
  <si>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</si>
  <si>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</si>
  <si>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</si>
  <si>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</si>
  <si>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</si>
  <si>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</si>
  <si>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</si>
  <si>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</si>
  <si>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</si>
  <si>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</si>
  <si>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</si>
  <si>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</si>
  <si>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</si>
  <si>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</si>
  <si>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</si>
  <si>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</si>
  <si>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</si>
  <si>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</si>
  <si>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</si>
  <si>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</si>
  <si>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</si>
  <si>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</si>
  <si>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</si>
  <si>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</si>
  <si>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</si>
  <si>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</si>
  <si>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</si>
  <si>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</si>
  <si>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</si>
  <si>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</si>
  <si>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</si>
  <si>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</si>
  <si>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</si>
  <si>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</si>
  <si>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</si>
  <si>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</si>
  <si>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</si>
  <si>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</si>
  <si>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</si>
  <si>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</si>
  <si>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</si>
  <si>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</si>
  <si>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</si>
  <si>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</si>
  <si>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00011603000000000140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</si>
  <si>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</si>
  <si>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</si>
  <si>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</si>
  <si>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</si>
  <si>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</si>
  <si>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</si>
  <si>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</si>
  <si>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</si>
  <si>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</si>
  <si>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</si>
  <si>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</si>
  <si>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</si>
  <si>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</si>
  <si>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</si>
  <si>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</si>
  <si>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</si>
  <si>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</si>
  <si>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</si>
  <si>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</si>
  <si>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</si>
  <si>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</si>
  <si>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</si>
  <si>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</si>
  <si>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</si>
  <si>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</si>
  <si>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</si>
  <si>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</si>
  <si>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</si>
  <si>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</si>
  <si>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</si>
  <si>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</si>
  <si>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</si>
  <si>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</si>
  <si>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</si>
  <si>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</si>
  <si>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</si>
  <si>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</si>
  <si>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</si>
  <si>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</si>
  <si>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</si>
  <si>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</si>
  <si>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</si>
  <si>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</si>
  <si>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</si>
  <si>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</si>
  <si>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</si>
  <si>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</si>
  <si>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</si>
  <si>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</si>
  <si>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</si>
  <si>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</si>
  <si>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тыс.руб.</t>
  </si>
  <si>
    <t>00011618000000000140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</si>
  <si>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</si>
  <si>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</si>
  <si>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</si>
  <si>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Дотации бюджетам на частичную компенсацию дополнительных расходов на повышение оплаты труда работников бюджетной сферы</t>
  </si>
  <si>
    <t>Прочие дотации</t>
  </si>
  <si>
    <t>00020219999000000151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</si>
  <si>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</si>
  <si>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</si>
  <si>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</si>
  <si>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</si>
  <si>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</si>
  <si>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Налог, взимаемый в связи с применением патентной системы налогообложения</t>
  </si>
  <si>
    <t>00010504000020000110</t>
  </si>
  <si>
    <t>Налог на имущество физических лиц</t>
  </si>
  <si>
    <t>00010601000000000110</t>
  </si>
  <si>
    <t>Земельный налог</t>
  </si>
  <si>
    <t>00010606000000000110</t>
  </si>
  <si>
    <t>Налог на добычу полезных ископаемых</t>
  </si>
  <si>
    <t>00010701000010000110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</si>
  <si>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</si>
  <si>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</si>
  <si>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</si>
  <si>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</si>
  <si>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Платежи от государственных и муниципальных унитарных проедприятий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</si>
  <si>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</si>
  <si>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</si>
  <si>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</si>
  <si>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</si>
  <si>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</si>
  <si>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</si>
  <si>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</si>
  <si>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</si>
  <si>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</si>
  <si>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</si>
  <si>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</si>
  <si>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</si>
  <si>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</si>
  <si>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</si>
  <si>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</si>
  <si>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</si>
  <si>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</si>
  <si>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Средства самообложения граждан</t>
  </si>
  <si>
    <t>00011714000000000180</t>
  </si>
  <si>
    <t>Прочие безвозмездные поступления в бюджеты муниципальных районов</t>
  </si>
  <si>
    <t>Прочие безвозмездные поступления в бюджеты сельских поселений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</si>
  <si>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</si>
  <si>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</si>
  <si>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00010806000010000110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</si>
  <si>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</si>
  <si>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00011641000010000140</t>
  </si>
  <si>
    <t>Денежные взыскания (штрафы) за нарушение законодательства Российской Федерации об электроэнергетике</t>
  </si>
  <si>
    <t>00020400000000000000</t>
  </si>
  <si>
    <t>Безвозмездные поступления от негосударственных организаций</t>
  </si>
  <si>
    <t>00011623000000000140</t>
  </si>
  <si>
    <t>Доходы от возмещения ущерба при возникновении страховых случаев</t>
  </si>
  <si>
    <t>Дотации бюджетам субъектов Российской Федерации в целях стимулирования роста налогового потенциала по налогу на прибыль организаций</t>
  </si>
  <si>
    <t>Дотации бюджетам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</si>
  <si>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ДОХОДЫ ОТ ОКАЗАНИЯ ПЛАТНЫХ УСЛУГ И КОМПЕНСАЦИИ ЗАТРАТ ГОСУДАРСТВА</t>
  </si>
  <si>
    <t xml:space="preserve">Денежные взыскания (штрафы) за нарушение законодательства о налогах и сборах </t>
  </si>
  <si>
    <t>Денежные взыскания (штрафы) за нарушение бюджетного законодательства  Российской Федерации</t>
  </si>
  <si>
    <t>00020210000000000150</t>
  </si>
  <si>
    <t>00020215001000000150</t>
  </si>
  <si>
    <t>00020215002000000150</t>
  </si>
  <si>
    <t>00020215009000000150</t>
  </si>
  <si>
    <t>00020215213020000150</t>
  </si>
  <si>
    <t>00020215311000000150</t>
  </si>
  <si>
    <t>00020220000000000150</t>
  </si>
  <si>
    <t>00020230000000000150</t>
  </si>
  <si>
    <t>00020240000000000150</t>
  </si>
  <si>
    <t>00020302000020000150</t>
  </si>
  <si>
    <t>00020302010020000150</t>
  </si>
  <si>
    <t>00020302030020000150</t>
  </si>
  <si>
    <t>00020302040020000150</t>
  </si>
  <si>
    <t>00020705000050000150</t>
  </si>
  <si>
    <t>00020705000100000150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</si>
  <si>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</si>
  <si>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00021800000020000150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</si>
  <si>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</si>
  <si>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</si>
  <si>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</si>
  <si>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</si>
  <si>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00021902000020000150</t>
  </si>
  <si>
    <t>00020702000020000150</t>
  </si>
  <si>
    <t>Сведения об исполнении консолидированного бюджета Республики Алтай по доходам в разрезе видов доходов за 9 месяцев 2019 года в сравнении с 9 месяцами 2018 года</t>
  </si>
  <si>
    <t>Исполнено на 01.10.2018 года</t>
  </si>
  <si>
    <t>Исполнено на 01.10.2019 года</t>
  </si>
  <si>
    <t>Поступления в бюджеты субъектов Российской Федерации (перечисления из бюджетов субъектов Российской Федерации) по урегулированию расчетов между бюджетами бюджетной системы Российской Федерации по распределенным доходам</t>
  </si>
  <si>
    <t>Прочие безвозмездные поступления в бюджеты городских округов</t>
  </si>
  <si>
    <t>00020704000040000150</t>
  </si>
  <si>
    <t>00011802200020000150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</si>
</sst>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#\ ##0.00"/>
    <numFmt numFmtId="173" formatCode="#,000.00"/>
    <numFmt numFmtId="174" formatCode="#,##0.00_р_."/>
    <numFmt numFmtId="175" formatCode="#,##0.0_р_."/>
    <numFmt numFmtId="176" formatCode="#,##0.0"/>
    <numFmt numFmtId="177" formatCode="#,##0.000_р_."/>
    <numFmt numFmtId="178" formatCode="#,##0.0000_р_."/>
    <numFmt numFmtId="179" formatCode="#,##0.00000_р_."/>
    <numFmt numFmtId="180" formatCode="#,##0.000000_р_."/>
    <numFmt numFmtId="181" formatCode="#,##0.000"/>
    <numFmt numFmtId="182" formatCode="#,##0.0000"/>
    <numFmt numFmtId="183" formatCode="_-* #,##0.0\ _₽_-;\-* #,##0.0\ _₽_-;_-* &quot;-&quot;?\ _₽_-;_-@_-"/>
    <numFmt numFmtId="184" formatCode="[$-FC19]d\ mmmm\ yyyy\ &quot;г.&quot;"/>
    <numFmt numFmtId="185" formatCode="#,##0.0\ _₽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1">
      <alignment horizontal="center" vertical="top" wrapText="1"/>
      <protection/>
    </xf>
    <xf numFmtId="0" fontId="4" fillId="0" borderId="2">
      <alignment horizontal="center"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175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2" xfId="0" applyNumberFormat="1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183" fontId="6" fillId="0" borderId="12" xfId="0" applyNumberFormat="1" applyFont="1" applyFill="1" applyBorder="1" applyAlignment="1">
      <alignment horizontal="center" vertical="center"/>
    </xf>
    <xf numFmtId="183" fontId="5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83" fontId="6" fillId="33" borderId="12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justify" vertical="top" wrapText="1"/>
    </xf>
    <xf numFmtId="49" fontId="6" fillId="33" borderId="12" xfId="0" applyNumberFormat="1" applyFont="1" applyFill="1" applyBorder="1" applyAlignment="1">
      <alignment horizontal="center" vertical="center" wrapText="1"/>
    </xf>
    <xf numFmtId="183" fontId="6" fillId="0" borderId="12" xfId="6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justify" vertical="top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5" xfId="33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49" fontId="6" fillId="0" borderId="15" xfId="34" applyNumberFormat="1" applyFont="1" applyFill="1" applyBorder="1" applyAlignment="1" applyProtection="1">
      <alignment horizontal="center" vertical="center" wrapText="1"/>
      <protection/>
    </xf>
    <xf numFmtId="49" fontId="29" fillId="0" borderId="16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="80" zoomScaleNormal="80" zoomScalePageLayoutView="0" workbookViewId="0" topLeftCell="A1">
      <pane xSplit="2" ySplit="4" topLeftCell="C7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9" sqref="B79"/>
    </sheetView>
  </sheetViews>
  <sheetFormatPr defaultColWidth="8.7109375" defaultRowHeight="15"/>
  <cols>
    <col min="1" max="1" width="52.7109375" style="7" customWidth="1"/>
    <col min="2" max="2" width="27.00390625" style="19" customWidth="1"/>
    <col min="3" max="4" width="16.00390625" style="1" customWidth="1"/>
    <col min="5" max="5" width="15.7109375" style="1" bestFit="1" customWidth="1"/>
    <col min="6" max="6" width="13.28125" style="1" customWidth="1"/>
    <col min="7" max="245" width="8.7109375" style="1" customWidth="1"/>
    <col min="246" max="246" width="3.57421875" style="1" customWidth="1"/>
    <col min="247" max="247" width="22.28125" style="1" customWidth="1"/>
    <col min="248" max="248" width="15.8515625" style="1" customWidth="1"/>
    <col min="249" max="249" width="15.140625" style="1" customWidth="1"/>
    <col min="250" max="250" width="15.7109375" style="1" customWidth="1"/>
    <col min="251" max="251" width="14.421875" style="1" bestFit="1" customWidth="1"/>
    <col min="252" max="252" width="14.140625" style="1" customWidth="1"/>
    <col min="253" max="16384" width="8.7109375" style="1" customWidth="1"/>
  </cols>
  <sheetData>
    <row r="1" spans="1:7" ht="41.25" customHeight="1">
      <c r="A1" s="35" t="s">
        <v>208</v>
      </c>
      <c r="B1" s="36"/>
      <c r="C1" s="36"/>
      <c r="D1" s="36"/>
      <c r="E1" s="36"/>
      <c r="F1" s="36"/>
      <c r="G1" s="23"/>
    </row>
    <row r="2" spans="1:6" ht="15.75">
      <c r="A2" s="8"/>
      <c r="B2" s="18"/>
      <c r="C2" s="17"/>
      <c r="D2" s="17"/>
      <c r="F2" s="3" t="s">
        <v>123</v>
      </c>
    </row>
    <row r="3" spans="1:6" ht="22.5" customHeight="1">
      <c r="A3" s="31" t="s">
        <v>118</v>
      </c>
      <c r="B3" s="37" t="s">
        <v>119</v>
      </c>
      <c r="C3" s="39" t="s">
        <v>209</v>
      </c>
      <c r="D3" s="39" t="s">
        <v>210</v>
      </c>
      <c r="E3" s="33" t="s">
        <v>120</v>
      </c>
      <c r="F3" s="34"/>
    </row>
    <row r="4" spans="1:6" s="2" customFormat="1" ht="60" customHeight="1">
      <c r="A4" s="32"/>
      <c r="B4" s="38"/>
      <c r="C4" s="40"/>
      <c r="D4" s="40"/>
      <c r="E4" s="5" t="s">
        <v>121</v>
      </c>
      <c r="F4" s="4" t="s">
        <v>122</v>
      </c>
    </row>
    <row r="5" spans="1:6" ht="31.5">
      <c r="A5" s="11" t="s">
        <v>0</v>
      </c>
      <c r="B5" s="6" t="s">
        <v>1</v>
      </c>
      <c r="C5" s="15">
        <f>C6+C80</f>
        <v>14867700.700000001</v>
      </c>
      <c r="D5" s="15">
        <f>D6+D80</f>
        <v>15840017.2</v>
      </c>
      <c r="E5" s="15">
        <f>D5-C5</f>
        <v>972316.4999999981</v>
      </c>
      <c r="F5" s="15">
        <f>D5/C5*100</f>
        <v>106.53979064832801</v>
      </c>
    </row>
    <row r="6" spans="1:6" ht="31.5">
      <c r="A6" s="9" t="s">
        <v>2</v>
      </c>
      <c r="B6" s="14" t="s">
        <v>3</v>
      </c>
      <c r="C6" s="16">
        <f>C7+C32+0.2</f>
        <v>4413802</v>
      </c>
      <c r="D6" s="16">
        <f>D7+D32-0.1</f>
        <v>4750096.8</v>
      </c>
      <c r="E6" s="16">
        <f aca="true" t="shared" si="0" ref="E6:E107">D6-C6</f>
        <v>336294.7999999998</v>
      </c>
      <c r="F6" s="16">
        <f aca="true" t="shared" si="1" ref="F6:F107">D6/C6*100</f>
        <v>107.61916370512314</v>
      </c>
    </row>
    <row r="7" spans="1:6" ht="15.75">
      <c r="A7" s="9" t="s">
        <v>4</v>
      </c>
      <c r="B7" s="14"/>
      <c r="C7" s="16">
        <f>C8+C11+C13+C18+C23+C26+C31-0.1</f>
        <v>4053253.2</v>
      </c>
      <c r="D7" s="16">
        <f>D8+D11+D13+D18+D23+D26+D31+0.1</f>
        <v>4400306.6</v>
      </c>
      <c r="E7" s="16">
        <f t="shared" si="0"/>
        <v>347053.39999999944</v>
      </c>
      <c r="F7" s="16">
        <f t="shared" si="1"/>
        <v>108.56234197261597</v>
      </c>
    </row>
    <row r="8" spans="1:6" ht="31.5">
      <c r="A8" s="10" t="s">
        <v>5</v>
      </c>
      <c r="B8" s="6" t="s">
        <v>6</v>
      </c>
      <c r="C8" s="15">
        <f>SUM(C9:C10)</f>
        <v>2666923.9</v>
      </c>
      <c r="D8" s="15">
        <f>SUM(D9:D10)</f>
        <v>2767294.6</v>
      </c>
      <c r="E8" s="15">
        <f t="shared" si="0"/>
        <v>100370.70000000019</v>
      </c>
      <c r="F8" s="15">
        <f t="shared" si="1"/>
        <v>103.76353820969545</v>
      </c>
    </row>
    <row r="9" spans="1:6" ht="31.5">
      <c r="A9" s="10" t="s">
        <v>7</v>
      </c>
      <c r="B9" s="6" t="s">
        <v>8</v>
      </c>
      <c r="C9" s="15">
        <v>779281.7</v>
      </c>
      <c r="D9" s="15">
        <v>672520.3</v>
      </c>
      <c r="E9" s="15">
        <f t="shared" si="0"/>
        <v>-106761.3999999999</v>
      </c>
      <c r="F9" s="15">
        <f t="shared" si="1"/>
        <v>86.30002475356474</v>
      </c>
    </row>
    <row r="10" spans="1:6" ht="31.5">
      <c r="A10" s="10" t="s">
        <v>9</v>
      </c>
      <c r="B10" s="6" t="s">
        <v>10</v>
      </c>
      <c r="C10" s="15">
        <v>1887642.2</v>
      </c>
      <c r="D10" s="15">
        <v>2094774.3</v>
      </c>
      <c r="E10" s="15">
        <f t="shared" si="0"/>
        <v>207132.1000000001</v>
      </c>
      <c r="F10" s="15">
        <f t="shared" si="1"/>
        <v>110.97305940712705</v>
      </c>
    </row>
    <row r="11" spans="1:6" ht="47.25">
      <c r="A11" s="10" t="s">
        <v>11</v>
      </c>
      <c r="B11" s="6" t="s">
        <v>12</v>
      </c>
      <c r="C11" s="15">
        <f>C12</f>
        <v>567137.4</v>
      </c>
      <c r="D11" s="15">
        <f>D12</f>
        <v>723891.4</v>
      </c>
      <c r="E11" s="15">
        <f t="shared" si="0"/>
        <v>156754</v>
      </c>
      <c r="F11" s="15">
        <f t="shared" si="1"/>
        <v>127.63951028445663</v>
      </c>
    </row>
    <row r="12" spans="1:6" ht="36.75" customHeight="1">
      <c r="A12" s="10" t="s">
        <v>13</v>
      </c>
      <c r="B12" s="6" t="s">
        <v>14</v>
      </c>
      <c r="C12" s="15">
        <v>567137.4</v>
      </c>
      <c r="D12" s="15">
        <v>723891.4</v>
      </c>
      <c r="E12" s="15">
        <f t="shared" si="0"/>
        <v>156754</v>
      </c>
      <c r="F12" s="15">
        <f t="shared" si="1"/>
        <v>127.63951028445663</v>
      </c>
    </row>
    <row r="13" spans="1:6" ht="31.5">
      <c r="A13" s="10" t="s">
        <v>15</v>
      </c>
      <c r="B13" s="6" t="s">
        <v>16</v>
      </c>
      <c r="C13" s="15">
        <f>SUM(C14:C17)</f>
        <v>342990.10000000003</v>
      </c>
      <c r="D13" s="15">
        <f>SUM(D14:D17)</f>
        <v>350600.60000000003</v>
      </c>
      <c r="E13" s="15">
        <f t="shared" si="0"/>
        <v>7610.5</v>
      </c>
      <c r="F13" s="15">
        <f t="shared" si="1"/>
        <v>102.21886870787233</v>
      </c>
    </row>
    <row r="14" spans="1:6" ht="31.5" customHeight="1">
      <c r="A14" s="10" t="s">
        <v>132</v>
      </c>
      <c r="B14" s="6" t="s">
        <v>133</v>
      </c>
      <c r="C14" s="15">
        <v>273283.4</v>
      </c>
      <c r="D14" s="15">
        <v>279534.7</v>
      </c>
      <c r="E14" s="15">
        <f>D14-C14</f>
        <v>6251.299999999988</v>
      </c>
      <c r="F14" s="15">
        <f>D14/C14*100</f>
        <v>102.28747885894276</v>
      </c>
    </row>
    <row r="15" spans="1:6" ht="31.5">
      <c r="A15" s="10" t="s">
        <v>134</v>
      </c>
      <c r="B15" s="6" t="s">
        <v>135</v>
      </c>
      <c r="C15" s="15">
        <v>55767.6</v>
      </c>
      <c r="D15" s="15">
        <v>56887.9</v>
      </c>
      <c r="E15" s="15">
        <f>D15-C15</f>
        <v>1120.300000000003</v>
      </c>
      <c r="F15" s="15">
        <f>D15/C15*100</f>
        <v>102.00887253530723</v>
      </c>
    </row>
    <row r="16" spans="1:6" ht="31.5">
      <c r="A16" s="10" t="s">
        <v>17</v>
      </c>
      <c r="B16" s="6" t="s">
        <v>18</v>
      </c>
      <c r="C16" s="15">
        <v>12840.4</v>
      </c>
      <c r="D16" s="15">
        <v>13146.6</v>
      </c>
      <c r="E16" s="15">
        <f>D16-C16</f>
        <v>306.2000000000007</v>
      </c>
      <c r="F16" s="15">
        <f>D16/C16*100</f>
        <v>102.38466091399023</v>
      </c>
    </row>
    <row r="17" spans="1:6" ht="33" customHeight="1">
      <c r="A17" s="10" t="s">
        <v>136</v>
      </c>
      <c r="B17" s="6" t="s">
        <v>137</v>
      </c>
      <c r="C17" s="15">
        <v>1098.7</v>
      </c>
      <c r="D17" s="15">
        <v>1031.4</v>
      </c>
      <c r="E17" s="15">
        <f>D17-C17</f>
        <v>-67.29999999999995</v>
      </c>
      <c r="F17" s="15">
        <f>D17/C17*100</f>
        <v>93.87457904796578</v>
      </c>
    </row>
    <row r="18" spans="1:6" ht="31.5">
      <c r="A18" s="10" t="s">
        <v>19</v>
      </c>
      <c r="B18" s="6" t="s">
        <v>20</v>
      </c>
      <c r="C18" s="15">
        <f>SUM(C19:C22)</f>
        <v>383756.39999999997</v>
      </c>
      <c r="D18" s="15">
        <f>SUM(D19:D22)+0.1</f>
        <v>477595.6</v>
      </c>
      <c r="E18" s="15">
        <f t="shared" si="0"/>
        <v>93839.20000000001</v>
      </c>
      <c r="F18" s="15">
        <f t="shared" si="1"/>
        <v>124.4528039141497</v>
      </c>
    </row>
    <row r="19" spans="1:6" ht="31.5">
      <c r="A19" s="10" t="s">
        <v>138</v>
      </c>
      <c r="B19" s="6" t="s">
        <v>139</v>
      </c>
      <c r="C19" s="15">
        <v>14559.1</v>
      </c>
      <c r="D19" s="15">
        <v>13796.6</v>
      </c>
      <c r="E19" s="15">
        <f aca="true" t="shared" si="2" ref="E19:E25">D19-C19</f>
        <v>-762.5</v>
      </c>
      <c r="F19" s="15">
        <f aca="true" t="shared" si="3" ref="F19:F25">D19/C19*100</f>
        <v>94.76272571793587</v>
      </c>
    </row>
    <row r="20" spans="1:6" ht="31.5">
      <c r="A20" s="10" t="s">
        <v>21</v>
      </c>
      <c r="B20" s="6" t="s">
        <v>22</v>
      </c>
      <c r="C20" s="15">
        <v>255001.8</v>
      </c>
      <c r="D20" s="15">
        <v>332826</v>
      </c>
      <c r="E20" s="15">
        <f t="shared" si="2"/>
        <v>77824.20000000001</v>
      </c>
      <c r="F20" s="15">
        <f t="shared" si="3"/>
        <v>130.51907868885633</v>
      </c>
    </row>
    <row r="21" spans="1:6" ht="31.5">
      <c r="A21" s="10" t="s">
        <v>23</v>
      </c>
      <c r="B21" s="6" t="s">
        <v>24</v>
      </c>
      <c r="C21" s="15">
        <v>50112.2</v>
      </c>
      <c r="D21" s="15">
        <v>64382.7</v>
      </c>
      <c r="E21" s="15">
        <f t="shared" si="2"/>
        <v>14270.5</v>
      </c>
      <c r="F21" s="15">
        <f t="shared" si="3"/>
        <v>128.4770973934491</v>
      </c>
    </row>
    <row r="22" spans="1:6" ht="31.5">
      <c r="A22" s="10" t="s">
        <v>140</v>
      </c>
      <c r="B22" s="6" t="s">
        <v>141</v>
      </c>
      <c r="C22" s="15">
        <v>64083.3</v>
      </c>
      <c r="D22" s="15">
        <v>66590.2</v>
      </c>
      <c r="E22" s="15">
        <f t="shared" si="2"/>
        <v>2506.899999999994</v>
      </c>
      <c r="F22" s="15">
        <f t="shared" si="3"/>
        <v>103.91193961609342</v>
      </c>
    </row>
    <row r="23" spans="1:6" ht="47.25">
      <c r="A23" s="10" t="s">
        <v>25</v>
      </c>
      <c r="B23" s="6" t="s">
        <v>26</v>
      </c>
      <c r="C23" s="15">
        <f>SUM(C24:C25)</f>
        <v>49703.200000000004</v>
      </c>
      <c r="D23" s="15">
        <f>SUM(D24:D25)</f>
        <v>37841.9</v>
      </c>
      <c r="E23" s="15">
        <f t="shared" si="2"/>
        <v>-11861.300000000003</v>
      </c>
      <c r="F23" s="15">
        <f t="shared" si="3"/>
        <v>76.13574176310578</v>
      </c>
    </row>
    <row r="24" spans="1:6" ht="31.5">
      <c r="A24" s="10" t="s">
        <v>142</v>
      </c>
      <c r="B24" s="6" t="s">
        <v>143</v>
      </c>
      <c r="C24" s="15">
        <v>48059.4</v>
      </c>
      <c r="D24" s="15">
        <v>36151.1</v>
      </c>
      <c r="E24" s="15">
        <f t="shared" si="2"/>
        <v>-11908.300000000003</v>
      </c>
      <c r="F24" s="15">
        <f t="shared" si="3"/>
        <v>75.22170480696803</v>
      </c>
    </row>
    <row r="25" spans="1:6" ht="48" customHeight="1">
      <c r="A25" s="10" t="s">
        <v>27</v>
      </c>
      <c r="B25" s="6" t="s">
        <v>28</v>
      </c>
      <c r="C25" s="15">
        <v>1643.8</v>
      </c>
      <c r="D25" s="15">
        <v>1690.8</v>
      </c>
      <c r="E25" s="15">
        <f t="shared" si="2"/>
        <v>47</v>
      </c>
      <c r="F25" s="15">
        <f t="shared" si="3"/>
        <v>102.85922861662003</v>
      </c>
    </row>
    <row r="26" spans="1:6" ht="31.5">
      <c r="A26" s="10" t="s">
        <v>29</v>
      </c>
      <c r="B26" s="6" t="s">
        <v>30</v>
      </c>
      <c r="C26" s="15">
        <f>SUM(C27:C30)</f>
        <v>42734.600000000006</v>
      </c>
      <c r="D26" s="15">
        <f>SUM(D27:D30)</f>
        <v>43013.8</v>
      </c>
      <c r="E26" s="15">
        <f t="shared" si="0"/>
        <v>279.1999999999971</v>
      </c>
      <c r="F26" s="15">
        <f t="shared" si="1"/>
        <v>100.65333476854819</v>
      </c>
    </row>
    <row r="27" spans="1:6" ht="47.25">
      <c r="A27" s="10" t="s">
        <v>144</v>
      </c>
      <c r="B27" s="6" t="s">
        <v>145</v>
      </c>
      <c r="C27" s="15">
        <v>18252.7</v>
      </c>
      <c r="D27" s="15">
        <v>20822.3</v>
      </c>
      <c r="E27" s="15">
        <f>D27-C27</f>
        <v>2569.5999999999985</v>
      </c>
      <c r="F27" s="15">
        <f>D27/C27*100</f>
        <v>114.07791723964125</v>
      </c>
    </row>
    <row r="28" spans="1:6" ht="63">
      <c r="A28" s="10" t="s">
        <v>146</v>
      </c>
      <c r="B28" s="6" t="s">
        <v>147</v>
      </c>
      <c r="C28" s="15">
        <v>215.4</v>
      </c>
      <c r="D28" s="15">
        <v>193.7</v>
      </c>
      <c r="E28" s="15">
        <f>D28-C28</f>
        <v>-21.700000000000017</v>
      </c>
      <c r="F28" s="15">
        <f>D28/C28*100</f>
        <v>89.92571959145775</v>
      </c>
    </row>
    <row r="29" spans="1:6" ht="84" customHeight="1">
      <c r="A29" s="10" t="s">
        <v>173</v>
      </c>
      <c r="B29" s="6" t="s">
        <v>172</v>
      </c>
      <c r="C29" s="15">
        <v>943.8</v>
      </c>
      <c r="D29" s="15">
        <v>824.8</v>
      </c>
      <c r="E29" s="15">
        <f>D29-C29</f>
        <v>-119</v>
      </c>
      <c r="F29" s="15">
        <f>D29/C29*100</f>
        <v>87.39139648230557</v>
      </c>
    </row>
    <row r="30" spans="1:6" ht="48" customHeight="1">
      <c r="A30" s="10" t="s">
        <v>31</v>
      </c>
      <c r="B30" s="6" t="s">
        <v>32</v>
      </c>
      <c r="C30" s="15">
        <v>23322.7</v>
      </c>
      <c r="D30" s="15">
        <v>21173</v>
      </c>
      <c r="E30" s="15">
        <f t="shared" si="0"/>
        <v>-2149.7000000000007</v>
      </c>
      <c r="F30" s="15">
        <f t="shared" si="1"/>
        <v>90.78279959009892</v>
      </c>
    </row>
    <row r="31" spans="1:6" ht="49.5" customHeight="1">
      <c r="A31" s="10" t="s">
        <v>33</v>
      </c>
      <c r="B31" s="6" t="s">
        <v>34</v>
      </c>
      <c r="C31" s="15">
        <v>7.7</v>
      </c>
      <c r="D31" s="15">
        <v>68.6</v>
      </c>
      <c r="E31" s="15">
        <f t="shared" si="0"/>
        <v>60.89999999999999</v>
      </c>
      <c r="F31" s="15">
        <f t="shared" si="1"/>
        <v>890.9090909090909</v>
      </c>
    </row>
    <row r="32" spans="1:6" ht="15.75">
      <c r="A32" s="9" t="s">
        <v>35</v>
      </c>
      <c r="B32" s="14"/>
      <c r="C32" s="16">
        <f>C33+C41+C45+C48+C52+C54+C75+C79</f>
        <v>360548.60000000003</v>
      </c>
      <c r="D32" s="16">
        <f>D33+D41+D45+D48+D52+D54+D75+D79</f>
        <v>349790.3</v>
      </c>
      <c r="E32" s="16">
        <f t="shared" si="0"/>
        <v>-10758.300000000047</v>
      </c>
      <c r="F32" s="16">
        <f t="shared" si="1"/>
        <v>97.01613041903366</v>
      </c>
    </row>
    <row r="33" spans="1:6" ht="45.75" customHeight="1">
      <c r="A33" s="10" t="s">
        <v>36</v>
      </c>
      <c r="B33" s="6" t="s">
        <v>37</v>
      </c>
      <c r="C33" s="15">
        <f>SUM(C34:C40)+0.1</f>
        <v>70053.8</v>
      </c>
      <c r="D33" s="15">
        <f>SUM(D34:D40)</f>
        <v>71322.40000000001</v>
      </c>
      <c r="E33" s="15">
        <f t="shared" si="0"/>
        <v>1268.6000000000058</v>
      </c>
      <c r="F33" s="15">
        <f t="shared" si="1"/>
        <v>101.81089391296405</v>
      </c>
    </row>
    <row r="34" spans="1:6" ht="95.25" customHeight="1">
      <c r="A34" s="10" t="s">
        <v>125</v>
      </c>
      <c r="B34" s="6" t="s">
        <v>126</v>
      </c>
      <c r="C34" s="15">
        <v>201.2</v>
      </c>
      <c r="D34" s="15">
        <v>0</v>
      </c>
      <c r="E34" s="15">
        <f>D34-C34</f>
        <v>-201.2</v>
      </c>
      <c r="F34" s="15">
        <f>D34/C34*100</f>
        <v>0</v>
      </c>
    </row>
    <row r="35" spans="1:6" ht="33.75" customHeight="1">
      <c r="A35" s="10" t="s">
        <v>38</v>
      </c>
      <c r="B35" s="6" t="s">
        <v>39</v>
      </c>
      <c r="C35" s="15">
        <v>225.9</v>
      </c>
      <c r="D35" s="15">
        <v>34.2</v>
      </c>
      <c r="E35" s="15">
        <f t="shared" si="0"/>
        <v>-191.7</v>
      </c>
      <c r="F35" s="15">
        <f t="shared" si="1"/>
        <v>15.139442231075698</v>
      </c>
    </row>
    <row r="36" spans="1:6" ht="114" customHeight="1">
      <c r="A36" s="10" t="s">
        <v>40</v>
      </c>
      <c r="B36" s="6" t="s">
        <v>41</v>
      </c>
      <c r="C36" s="15">
        <v>63503.2</v>
      </c>
      <c r="D36" s="15">
        <v>64601.1</v>
      </c>
      <c r="E36" s="15">
        <f t="shared" si="0"/>
        <v>1097.9000000000015</v>
      </c>
      <c r="F36" s="15">
        <f t="shared" si="1"/>
        <v>101.72888925282506</v>
      </c>
    </row>
    <row r="37" spans="1:6" ht="50.25" customHeight="1">
      <c r="A37" s="10" t="s">
        <v>170</v>
      </c>
      <c r="B37" s="24" t="s">
        <v>171</v>
      </c>
      <c r="C37" s="15">
        <v>1.4</v>
      </c>
      <c r="D37" s="15">
        <v>0</v>
      </c>
      <c r="E37" s="15">
        <f>D37-C37</f>
        <v>-1.4</v>
      </c>
      <c r="F37" s="15">
        <f t="shared" si="1"/>
        <v>0</v>
      </c>
    </row>
    <row r="38" spans="1:6" ht="30.75" customHeight="1">
      <c r="A38" s="10" t="s">
        <v>148</v>
      </c>
      <c r="B38" s="6" t="s">
        <v>149</v>
      </c>
      <c r="C38" s="15">
        <v>897.3</v>
      </c>
      <c r="D38" s="15">
        <v>2773.4</v>
      </c>
      <c r="E38" s="15">
        <f>D38-C38</f>
        <v>1876.1000000000001</v>
      </c>
      <c r="F38" s="15">
        <f>D38/C38*100</f>
        <v>309.08280396745795</v>
      </c>
    </row>
    <row r="39" spans="1:6" ht="111" customHeight="1">
      <c r="A39" s="10" t="s">
        <v>150</v>
      </c>
      <c r="B39" s="6" t="s">
        <v>151</v>
      </c>
      <c r="C39" s="15">
        <v>44.1</v>
      </c>
      <c r="D39" s="15">
        <v>108.1</v>
      </c>
      <c r="E39" s="15">
        <f>D39-C39</f>
        <v>63.99999999999999</v>
      </c>
      <c r="F39" s="15">
        <f>D39/C39*100</f>
        <v>245.12471655328798</v>
      </c>
    </row>
    <row r="40" spans="1:6" ht="110.25">
      <c r="A40" s="10" t="s">
        <v>42</v>
      </c>
      <c r="B40" s="6" t="s">
        <v>43</v>
      </c>
      <c r="C40" s="15">
        <v>5180.6</v>
      </c>
      <c r="D40" s="15">
        <v>3805.6</v>
      </c>
      <c r="E40" s="15">
        <f t="shared" si="0"/>
        <v>-1375.0000000000005</v>
      </c>
      <c r="F40" s="15">
        <f t="shared" si="1"/>
        <v>73.45867274060919</v>
      </c>
    </row>
    <row r="41" spans="1:6" ht="31.5">
      <c r="A41" s="10" t="s">
        <v>44</v>
      </c>
      <c r="B41" s="6" t="s">
        <v>45</v>
      </c>
      <c r="C41" s="15">
        <f>C42+C43+C44</f>
        <v>35294.3</v>
      </c>
      <c r="D41" s="15">
        <f>D42+D43+D44</f>
        <v>32633.9</v>
      </c>
      <c r="E41" s="15">
        <f t="shared" si="0"/>
        <v>-2660.4000000000015</v>
      </c>
      <c r="F41" s="15">
        <f t="shared" si="1"/>
        <v>92.46223894509879</v>
      </c>
    </row>
    <row r="42" spans="1:6" ht="31.5">
      <c r="A42" s="10" t="s">
        <v>46</v>
      </c>
      <c r="B42" s="6" t="s">
        <v>47</v>
      </c>
      <c r="C42" s="15">
        <v>8579.7</v>
      </c>
      <c r="D42" s="15">
        <v>7672.5</v>
      </c>
      <c r="E42" s="15">
        <f t="shared" si="0"/>
        <v>-907.2000000000007</v>
      </c>
      <c r="F42" s="15">
        <f t="shared" si="1"/>
        <v>89.42620371341654</v>
      </c>
    </row>
    <row r="43" spans="1:6" ht="31.5">
      <c r="A43" s="10" t="s">
        <v>48</v>
      </c>
      <c r="B43" s="6" t="s">
        <v>49</v>
      </c>
      <c r="C43" s="15">
        <v>1970.8</v>
      </c>
      <c r="D43" s="15">
        <v>3748</v>
      </c>
      <c r="E43" s="15">
        <f t="shared" si="0"/>
        <v>1777.2</v>
      </c>
      <c r="F43" s="15">
        <f t="shared" si="1"/>
        <v>190.17657803937487</v>
      </c>
    </row>
    <row r="44" spans="1:6" ht="31.5">
      <c r="A44" s="10" t="s">
        <v>50</v>
      </c>
      <c r="B44" s="6" t="s">
        <v>51</v>
      </c>
      <c r="C44" s="15">
        <v>24743.8</v>
      </c>
      <c r="D44" s="15">
        <v>21213.4</v>
      </c>
      <c r="E44" s="15">
        <f t="shared" si="0"/>
        <v>-3530.399999999998</v>
      </c>
      <c r="F44" s="15">
        <f t="shared" si="1"/>
        <v>85.73218341564353</v>
      </c>
    </row>
    <row r="45" spans="1:6" ht="31.5">
      <c r="A45" s="10" t="s">
        <v>182</v>
      </c>
      <c r="B45" s="6" t="s">
        <v>52</v>
      </c>
      <c r="C45" s="15">
        <f>C46+C47</f>
        <v>51617.1</v>
      </c>
      <c r="D45" s="15">
        <f>D46+D47</f>
        <v>45230.100000000006</v>
      </c>
      <c r="E45" s="15">
        <f t="shared" si="0"/>
        <v>-6386.999999999993</v>
      </c>
      <c r="F45" s="15">
        <f t="shared" si="1"/>
        <v>87.62619364512925</v>
      </c>
    </row>
    <row r="46" spans="1:6" ht="19.5" customHeight="1">
      <c r="A46" s="10" t="s">
        <v>53</v>
      </c>
      <c r="B46" s="6" t="s">
        <v>54</v>
      </c>
      <c r="C46" s="15">
        <v>15121.9</v>
      </c>
      <c r="D46" s="15">
        <v>16509.9</v>
      </c>
      <c r="E46" s="15">
        <f t="shared" si="0"/>
        <v>1388.0000000000018</v>
      </c>
      <c r="F46" s="15">
        <f t="shared" si="1"/>
        <v>109.17874076670262</v>
      </c>
    </row>
    <row r="47" spans="1:6" ht="19.5" customHeight="1">
      <c r="A47" s="10" t="s">
        <v>55</v>
      </c>
      <c r="B47" s="6" t="s">
        <v>56</v>
      </c>
      <c r="C47" s="15">
        <v>36495.2</v>
      </c>
      <c r="D47" s="15">
        <v>28720.2</v>
      </c>
      <c r="E47" s="15">
        <f t="shared" si="0"/>
        <v>-7774.999999999996</v>
      </c>
      <c r="F47" s="15">
        <f t="shared" si="1"/>
        <v>78.6958284925141</v>
      </c>
    </row>
    <row r="48" spans="1:6" ht="30.75" customHeight="1">
      <c r="A48" s="10" t="s">
        <v>57</v>
      </c>
      <c r="B48" s="6" t="s">
        <v>58</v>
      </c>
      <c r="C48" s="15">
        <f>SUM(C49:C51)</f>
        <v>38063.1</v>
      </c>
      <c r="D48" s="15">
        <f>SUM(D49:D51)</f>
        <v>40864.200000000004</v>
      </c>
      <c r="E48" s="15">
        <f t="shared" si="0"/>
        <v>2801.100000000006</v>
      </c>
      <c r="F48" s="15">
        <f t="shared" si="1"/>
        <v>107.35909581720881</v>
      </c>
    </row>
    <row r="49" spans="1:6" ht="94.5" customHeight="1">
      <c r="A49" s="12" t="s">
        <v>59</v>
      </c>
      <c r="B49" s="20" t="s">
        <v>60</v>
      </c>
      <c r="C49" s="15">
        <v>6079.6</v>
      </c>
      <c r="D49" s="15">
        <v>11878.6</v>
      </c>
      <c r="E49" s="15">
        <f>D49-C49</f>
        <v>5799</v>
      </c>
      <c r="F49" s="15">
        <f>D49/C49*100</f>
        <v>195.38456477399828</v>
      </c>
    </row>
    <row r="50" spans="1:6" ht="33" customHeight="1">
      <c r="A50" s="10" t="s">
        <v>61</v>
      </c>
      <c r="B50" s="6" t="s">
        <v>62</v>
      </c>
      <c r="C50" s="15">
        <v>30682.9</v>
      </c>
      <c r="D50" s="15">
        <v>27686.7</v>
      </c>
      <c r="E50" s="15">
        <f t="shared" si="0"/>
        <v>-2996.2000000000007</v>
      </c>
      <c r="F50" s="15">
        <f t="shared" si="1"/>
        <v>90.23495171577653</v>
      </c>
    </row>
    <row r="51" spans="1:6" ht="81" customHeight="1">
      <c r="A51" s="10" t="s">
        <v>152</v>
      </c>
      <c r="B51" s="6" t="s">
        <v>153</v>
      </c>
      <c r="C51" s="15">
        <v>1300.6</v>
      </c>
      <c r="D51" s="15">
        <v>1298.9</v>
      </c>
      <c r="E51" s="15">
        <f>D51-C51</f>
        <v>-1.699999999999818</v>
      </c>
      <c r="F51" s="15">
        <f>D51/C51*100</f>
        <v>99.86929109641706</v>
      </c>
    </row>
    <row r="52" spans="1:6" ht="19.5" customHeight="1">
      <c r="A52" s="10" t="s">
        <v>63</v>
      </c>
      <c r="B52" s="6" t="s">
        <v>64</v>
      </c>
      <c r="C52" s="15">
        <f>C53</f>
        <v>79.7</v>
      </c>
      <c r="D52" s="15">
        <f>D53</f>
        <v>79.8</v>
      </c>
      <c r="E52" s="15">
        <f t="shared" si="0"/>
        <v>0.09999999999999432</v>
      </c>
      <c r="F52" s="15">
        <f t="shared" si="1"/>
        <v>100.12547051442911</v>
      </c>
    </row>
    <row r="53" spans="1:6" ht="45" customHeight="1">
      <c r="A53" s="10" t="s">
        <v>65</v>
      </c>
      <c r="B53" s="6" t="s">
        <v>66</v>
      </c>
      <c r="C53" s="15">
        <v>79.7</v>
      </c>
      <c r="D53" s="15">
        <v>79.8</v>
      </c>
      <c r="E53" s="15">
        <f t="shared" si="0"/>
        <v>0.09999999999999432</v>
      </c>
      <c r="F53" s="15">
        <f t="shared" si="1"/>
        <v>100.12547051442911</v>
      </c>
    </row>
    <row r="54" spans="1:6" ht="16.5" customHeight="1">
      <c r="A54" s="10" t="s">
        <v>67</v>
      </c>
      <c r="B54" s="6" t="s">
        <v>68</v>
      </c>
      <c r="C54" s="15">
        <f>SUM(C55:C74)</f>
        <v>160020.3</v>
      </c>
      <c r="D54" s="15">
        <f>SUM(D55:D74)+0.1</f>
        <v>145270.09999999998</v>
      </c>
      <c r="E54" s="15">
        <f t="shared" si="0"/>
        <v>-14750.200000000012</v>
      </c>
      <c r="F54" s="15">
        <f t="shared" si="1"/>
        <v>90.78229449638576</v>
      </c>
    </row>
    <row r="55" spans="1:6" ht="108" customHeight="1">
      <c r="A55" s="10" t="s">
        <v>69</v>
      </c>
      <c r="B55" s="6" t="s">
        <v>70</v>
      </c>
      <c r="C55" s="15">
        <v>74</v>
      </c>
      <c r="D55" s="15">
        <v>138.7</v>
      </c>
      <c r="E55" s="15">
        <f t="shared" si="0"/>
        <v>64.69999999999999</v>
      </c>
      <c r="F55" s="15">
        <f t="shared" si="1"/>
        <v>187.43243243243242</v>
      </c>
    </row>
    <row r="56" spans="1:6" ht="47.25">
      <c r="A56" s="10" t="s">
        <v>183</v>
      </c>
      <c r="B56" s="20" t="s">
        <v>71</v>
      </c>
      <c r="C56" s="15">
        <v>1632.8</v>
      </c>
      <c r="D56" s="15">
        <v>1000</v>
      </c>
      <c r="E56" s="15">
        <f aca="true" t="shared" si="4" ref="E56:E61">D56-C56</f>
        <v>-632.8</v>
      </c>
      <c r="F56" s="15">
        <f>D56/C56*100</f>
        <v>61.24448799608035</v>
      </c>
    </row>
    <row r="57" spans="1:6" ht="82.5" customHeight="1">
      <c r="A57" s="10" t="s">
        <v>154</v>
      </c>
      <c r="B57" s="6" t="s">
        <v>155</v>
      </c>
      <c r="C57" s="15">
        <v>56.2</v>
      </c>
      <c r="D57" s="15">
        <v>154.1</v>
      </c>
      <c r="E57" s="15">
        <f t="shared" si="4"/>
        <v>97.89999999999999</v>
      </c>
      <c r="F57" s="15">
        <f>D57/C57*100</f>
        <v>274.1992882562277</v>
      </c>
    </row>
    <row r="58" spans="1:6" ht="84" customHeight="1">
      <c r="A58" s="10" t="s">
        <v>156</v>
      </c>
      <c r="B58" s="6" t="s">
        <v>157</v>
      </c>
      <c r="C58" s="15">
        <v>712.9</v>
      </c>
      <c r="D58" s="15">
        <v>658.9</v>
      </c>
      <c r="E58" s="15">
        <f t="shared" si="4"/>
        <v>-54</v>
      </c>
      <c r="F58" s="15">
        <f>D58/C58*100</f>
        <v>92.42530509187824</v>
      </c>
    </row>
    <row r="59" spans="1:6" ht="47.25">
      <c r="A59" s="10" t="s">
        <v>184</v>
      </c>
      <c r="B59" s="21" t="s">
        <v>124</v>
      </c>
      <c r="C59" s="15">
        <v>55</v>
      </c>
      <c r="D59" s="15">
        <v>157</v>
      </c>
      <c r="E59" s="15">
        <f t="shared" si="4"/>
        <v>102</v>
      </c>
      <c r="F59" s="15">
        <f>D59/C59*100</f>
        <v>285.45454545454544</v>
      </c>
    </row>
    <row r="60" spans="1:6" ht="63">
      <c r="A60" s="10" t="s">
        <v>158</v>
      </c>
      <c r="B60" s="6" t="s">
        <v>159</v>
      </c>
      <c r="C60" s="15">
        <v>0</v>
      </c>
      <c r="D60" s="15">
        <v>5.9</v>
      </c>
      <c r="E60" s="15">
        <f t="shared" si="4"/>
        <v>5.9</v>
      </c>
      <c r="F60" s="15"/>
    </row>
    <row r="61" spans="1:6" ht="30.75" customHeight="1">
      <c r="A61" s="10" t="s">
        <v>179</v>
      </c>
      <c r="B61" s="6" t="s">
        <v>178</v>
      </c>
      <c r="C61" s="15">
        <v>0</v>
      </c>
      <c r="D61" s="15">
        <v>63</v>
      </c>
      <c r="E61" s="15">
        <f t="shared" si="4"/>
        <v>63</v>
      </c>
      <c r="F61" s="15"/>
    </row>
    <row r="62" spans="1:6" ht="127.5" customHeight="1">
      <c r="A62" s="10" t="s">
        <v>72</v>
      </c>
      <c r="B62" s="6" t="s">
        <v>73</v>
      </c>
      <c r="C62" s="15">
        <v>3320.7</v>
      </c>
      <c r="D62" s="15">
        <v>1746.5</v>
      </c>
      <c r="E62" s="15">
        <f t="shared" si="0"/>
        <v>-1574.1999999999998</v>
      </c>
      <c r="F62" s="15">
        <f t="shared" si="1"/>
        <v>52.594332520251754</v>
      </c>
    </row>
    <row r="63" spans="1:6" ht="31.5">
      <c r="A63" s="10" t="s">
        <v>74</v>
      </c>
      <c r="B63" s="6" t="s">
        <v>75</v>
      </c>
      <c r="C63" s="15">
        <v>88.9</v>
      </c>
      <c r="D63" s="15">
        <v>124.9</v>
      </c>
      <c r="E63" s="15">
        <f t="shared" si="0"/>
        <v>36</v>
      </c>
      <c r="F63" s="15">
        <f t="shared" si="1"/>
        <v>140.4949381327334</v>
      </c>
    </row>
    <row r="64" spans="1:6" ht="48" customHeight="1">
      <c r="A64" s="10" t="s">
        <v>76</v>
      </c>
      <c r="B64" s="6" t="s">
        <v>77</v>
      </c>
      <c r="C64" s="15">
        <v>1146.1</v>
      </c>
      <c r="D64" s="15">
        <v>737.5</v>
      </c>
      <c r="E64" s="15">
        <f t="shared" si="0"/>
        <v>-408.5999999999999</v>
      </c>
      <c r="F64" s="15">
        <f t="shared" si="1"/>
        <v>64.34866067533375</v>
      </c>
    </row>
    <row r="65" spans="1:6" ht="64.5" customHeight="1">
      <c r="A65" s="10" t="s">
        <v>160</v>
      </c>
      <c r="B65" s="6" t="s">
        <v>161</v>
      </c>
      <c r="C65" s="15">
        <v>3058.4</v>
      </c>
      <c r="D65" s="15">
        <v>2853</v>
      </c>
      <c r="E65" s="15">
        <f>D65-C65</f>
        <v>-205.4000000000001</v>
      </c>
      <c r="F65" s="15">
        <f>D65/C65*100</f>
        <v>93.28407010201413</v>
      </c>
    </row>
    <row r="66" spans="1:6" ht="32.25" customHeight="1">
      <c r="A66" s="10" t="s">
        <v>78</v>
      </c>
      <c r="B66" s="6" t="s">
        <v>79</v>
      </c>
      <c r="C66" s="15">
        <v>130820.3</v>
      </c>
      <c r="D66" s="15">
        <v>107981.4</v>
      </c>
      <c r="E66" s="15">
        <f t="shared" si="0"/>
        <v>-22838.90000000001</v>
      </c>
      <c r="F66" s="15">
        <f t="shared" si="1"/>
        <v>82.54177677317664</v>
      </c>
    </row>
    <row r="67" spans="1:6" ht="50.25" customHeight="1">
      <c r="A67" s="10" t="s">
        <v>80</v>
      </c>
      <c r="B67" s="6" t="s">
        <v>81</v>
      </c>
      <c r="C67" s="15">
        <v>385.5</v>
      </c>
      <c r="D67" s="15">
        <v>274.9</v>
      </c>
      <c r="E67" s="15">
        <f t="shared" si="0"/>
        <v>-110.60000000000002</v>
      </c>
      <c r="F67" s="15">
        <f t="shared" si="1"/>
        <v>71.30998702983138</v>
      </c>
    </row>
    <row r="68" spans="1:6" ht="78.75" customHeight="1">
      <c r="A68" s="10" t="s">
        <v>82</v>
      </c>
      <c r="B68" s="6" t="s">
        <v>83</v>
      </c>
      <c r="C68" s="15">
        <v>1037.6</v>
      </c>
      <c r="D68" s="15">
        <v>15473.8</v>
      </c>
      <c r="E68" s="15">
        <f t="shared" si="0"/>
        <v>14436.199999999999</v>
      </c>
      <c r="F68" s="15">
        <f t="shared" si="1"/>
        <v>1491.3068619892058</v>
      </c>
    </row>
    <row r="69" spans="1:6" ht="31.5">
      <c r="A69" s="10" t="s">
        <v>162</v>
      </c>
      <c r="B69" s="6" t="s">
        <v>163</v>
      </c>
      <c r="C69" s="15">
        <v>1973.4</v>
      </c>
      <c r="D69" s="15">
        <v>1028</v>
      </c>
      <c r="E69" s="15">
        <f>D69-C69</f>
        <v>-945.4000000000001</v>
      </c>
      <c r="F69" s="15">
        <f>D69/C69*100</f>
        <v>52.09283470153036</v>
      </c>
    </row>
    <row r="70" spans="1:6" ht="60" customHeight="1">
      <c r="A70" s="10" t="s">
        <v>84</v>
      </c>
      <c r="B70" s="6" t="s">
        <v>85</v>
      </c>
      <c r="C70" s="15">
        <v>11.9</v>
      </c>
      <c r="D70" s="15">
        <v>0</v>
      </c>
      <c r="E70" s="15">
        <f t="shared" si="0"/>
        <v>-11.9</v>
      </c>
      <c r="F70" s="15">
        <f t="shared" si="1"/>
        <v>0</v>
      </c>
    </row>
    <row r="71" spans="1:6" ht="45" customHeight="1">
      <c r="A71" s="10" t="s">
        <v>175</v>
      </c>
      <c r="B71" s="6" t="s">
        <v>174</v>
      </c>
      <c r="C71" s="15">
        <v>1120</v>
      </c>
      <c r="D71" s="15">
        <v>0</v>
      </c>
      <c r="E71" s="15">
        <f>D71-C71</f>
        <v>-1120</v>
      </c>
      <c r="F71" s="15">
        <f t="shared" si="1"/>
        <v>0</v>
      </c>
    </row>
    <row r="72" spans="1:6" ht="81.75" customHeight="1">
      <c r="A72" s="10" t="s">
        <v>164</v>
      </c>
      <c r="B72" s="6" t="s">
        <v>165</v>
      </c>
      <c r="C72" s="15">
        <v>3620.6</v>
      </c>
      <c r="D72" s="15">
        <v>2457.3</v>
      </c>
      <c r="E72" s="15">
        <f>D72-C72</f>
        <v>-1163.2999999999997</v>
      </c>
      <c r="F72" s="15">
        <f>D72/C72*100</f>
        <v>67.86996630392753</v>
      </c>
    </row>
    <row r="73" spans="1:6" ht="96" customHeight="1">
      <c r="A73" s="10" t="s">
        <v>86</v>
      </c>
      <c r="B73" s="6" t="s">
        <v>87</v>
      </c>
      <c r="C73" s="15">
        <v>1300.5</v>
      </c>
      <c r="D73" s="15">
        <v>881</v>
      </c>
      <c r="E73" s="15">
        <f t="shared" si="0"/>
        <v>-419.5</v>
      </c>
      <c r="F73" s="15">
        <f t="shared" si="1"/>
        <v>67.74317570165321</v>
      </c>
    </row>
    <row r="74" spans="1:6" ht="31.5" customHeight="1">
      <c r="A74" s="10" t="s">
        <v>88</v>
      </c>
      <c r="B74" s="6" t="s">
        <v>89</v>
      </c>
      <c r="C74" s="15">
        <v>9605.5</v>
      </c>
      <c r="D74" s="15">
        <v>9534.1</v>
      </c>
      <c r="E74" s="15">
        <f t="shared" si="0"/>
        <v>-71.39999999999964</v>
      </c>
      <c r="F74" s="15">
        <f t="shared" si="1"/>
        <v>99.25667586278695</v>
      </c>
    </row>
    <row r="75" spans="1:6" ht="31.5">
      <c r="A75" s="10" t="s">
        <v>90</v>
      </c>
      <c r="B75" s="6" t="s">
        <v>91</v>
      </c>
      <c r="C75" s="15">
        <f>C76+C77+C78</f>
        <v>5420.3</v>
      </c>
      <c r="D75" s="15">
        <f>D76+D77+D78</f>
        <v>14389.2</v>
      </c>
      <c r="E75" s="15">
        <f t="shared" si="0"/>
        <v>8968.900000000001</v>
      </c>
      <c r="F75" s="15">
        <f t="shared" si="1"/>
        <v>265.4687009944099</v>
      </c>
    </row>
    <row r="76" spans="1:6" ht="31.5">
      <c r="A76" s="10" t="s">
        <v>92</v>
      </c>
      <c r="B76" s="6" t="s">
        <v>93</v>
      </c>
      <c r="C76" s="15">
        <v>789.4</v>
      </c>
      <c r="D76" s="15">
        <v>10869.2</v>
      </c>
      <c r="E76" s="15">
        <f t="shared" si="0"/>
        <v>10079.800000000001</v>
      </c>
      <c r="F76" s="15">
        <f t="shared" si="1"/>
        <v>1376.8938434253864</v>
      </c>
    </row>
    <row r="77" spans="1:6" ht="31.5">
      <c r="A77" s="10" t="s">
        <v>94</v>
      </c>
      <c r="B77" s="6" t="s">
        <v>95</v>
      </c>
      <c r="C77" s="15">
        <v>4557.3</v>
      </c>
      <c r="D77" s="15">
        <v>3412.3</v>
      </c>
      <c r="E77" s="15">
        <f t="shared" si="0"/>
        <v>-1145</v>
      </c>
      <c r="F77" s="15">
        <f t="shared" si="1"/>
        <v>74.87547451341804</v>
      </c>
    </row>
    <row r="78" spans="1:6" ht="31.5">
      <c r="A78" s="10" t="s">
        <v>166</v>
      </c>
      <c r="B78" s="6" t="s">
        <v>167</v>
      </c>
      <c r="C78" s="15">
        <v>73.6</v>
      </c>
      <c r="D78" s="15">
        <v>107.7</v>
      </c>
      <c r="E78" s="15">
        <f>D78-C78</f>
        <v>34.10000000000001</v>
      </c>
      <c r="F78" s="15">
        <f>D78/C78*100</f>
        <v>146.33152173913044</v>
      </c>
    </row>
    <row r="79" spans="1:6" ht="81" customHeight="1">
      <c r="A79" s="29" t="s">
        <v>211</v>
      </c>
      <c r="B79" s="6" t="s">
        <v>214</v>
      </c>
      <c r="C79" s="27">
        <v>0</v>
      </c>
      <c r="D79" s="27">
        <v>0.6</v>
      </c>
      <c r="E79" s="28">
        <f>D79-C79</f>
        <v>0.6</v>
      </c>
      <c r="F79" s="28"/>
    </row>
    <row r="80" spans="1:6" ht="20.25" customHeight="1">
      <c r="A80" s="9" t="s">
        <v>96</v>
      </c>
      <c r="B80" s="14" t="s">
        <v>97</v>
      </c>
      <c r="C80" s="16">
        <f>C81+C92+C97+C98+C103+C107-0.1</f>
        <v>10453898.700000001</v>
      </c>
      <c r="D80" s="16">
        <f>D81+D92+D97+D98+D103+D107+0.1</f>
        <v>11089920.4</v>
      </c>
      <c r="E80" s="16">
        <f t="shared" si="0"/>
        <v>636021.6999999993</v>
      </c>
      <c r="F80" s="16">
        <f t="shared" si="1"/>
        <v>106.08406220733706</v>
      </c>
    </row>
    <row r="81" spans="1:6" ht="47.25" customHeight="1">
      <c r="A81" s="10" t="s">
        <v>98</v>
      </c>
      <c r="B81" s="6" t="s">
        <v>99</v>
      </c>
      <c r="C81" s="15">
        <f>C82+C89+C90+C91</f>
        <v>10373884.5</v>
      </c>
      <c r="D81" s="15">
        <f>D82+D89+D90+D91</f>
        <v>10839265.4</v>
      </c>
      <c r="E81" s="15">
        <f t="shared" si="0"/>
        <v>465380.9000000004</v>
      </c>
      <c r="F81" s="15">
        <f t="shared" si="1"/>
        <v>104.4860813709657</v>
      </c>
    </row>
    <row r="82" spans="1:6" ht="31.5">
      <c r="A82" s="10" t="s">
        <v>100</v>
      </c>
      <c r="B82" s="6" t="s">
        <v>185</v>
      </c>
      <c r="C82" s="15">
        <f>SUM(C83:C88)</f>
        <v>7745048.8</v>
      </c>
      <c r="D82" s="15">
        <f>SUM(D83:D88)</f>
        <v>8004369.5</v>
      </c>
      <c r="E82" s="15">
        <f t="shared" si="0"/>
        <v>259320.7000000002</v>
      </c>
      <c r="F82" s="15">
        <f t="shared" si="1"/>
        <v>103.34821260261135</v>
      </c>
    </row>
    <row r="83" spans="1:6" ht="31.5">
      <c r="A83" s="10" t="s">
        <v>101</v>
      </c>
      <c r="B83" s="6" t="s">
        <v>186</v>
      </c>
      <c r="C83" s="15">
        <v>7234129.8</v>
      </c>
      <c r="D83" s="15">
        <v>7401271.5</v>
      </c>
      <c r="E83" s="15">
        <f t="shared" si="0"/>
        <v>167141.7000000002</v>
      </c>
      <c r="F83" s="15">
        <f t="shared" si="1"/>
        <v>102.31046034037156</v>
      </c>
    </row>
    <row r="84" spans="1:6" ht="31.5" customHeight="1">
      <c r="A84" s="10" t="s">
        <v>102</v>
      </c>
      <c r="B84" s="6" t="s">
        <v>187</v>
      </c>
      <c r="C84" s="15">
        <v>401852</v>
      </c>
      <c r="D84" s="15">
        <v>350000</v>
      </c>
      <c r="E84" s="15">
        <f t="shared" si="0"/>
        <v>-51852</v>
      </c>
      <c r="F84" s="15">
        <f t="shared" si="1"/>
        <v>87.09674208415038</v>
      </c>
    </row>
    <row r="85" spans="1:6" ht="51" customHeight="1">
      <c r="A85" s="10" t="s">
        <v>128</v>
      </c>
      <c r="B85" s="6" t="s">
        <v>188</v>
      </c>
      <c r="C85" s="15">
        <v>92772</v>
      </c>
      <c r="D85" s="15">
        <v>253098</v>
      </c>
      <c r="E85" s="15">
        <f t="shared" si="0"/>
        <v>160326</v>
      </c>
      <c r="F85" s="15">
        <f t="shared" si="1"/>
        <v>272.8172293364377</v>
      </c>
    </row>
    <row r="86" spans="1:6" ht="51" customHeight="1">
      <c r="A86" s="10" t="s">
        <v>180</v>
      </c>
      <c r="B86" s="30" t="s">
        <v>189</v>
      </c>
      <c r="C86" s="15">
        <v>16295</v>
      </c>
      <c r="D86" s="15">
        <v>0</v>
      </c>
      <c r="E86" s="15">
        <f>D86-C86</f>
        <v>-16295</v>
      </c>
      <c r="F86" s="15">
        <f t="shared" si="1"/>
        <v>0</v>
      </c>
    </row>
    <row r="87" spans="1:6" ht="51" customHeight="1" hidden="1">
      <c r="A87" s="25" t="s">
        <v>181</v>
      </c>
      <c r="B87" s="26" t="s">
        <v>190</v>
      </c>
      <c r="C87" s="15">
        <v>0</v>
      </c>
      <c r="D87" s="15">
        <v>0</v>
      </c>
      <c r="E87" s="22">
        <f>D87-C87</f>
        <v>0</v>
      </c>
      <c r="F87" s="22" t="e">
        <f t="shared" si="1"/>
        <v>#DIV/0!</v>
      </c>
    </row>
    <row r="88" spans="1:6" ht="15" customHeight="1" hidden="1">
      <c r="A88" s="10" t="s">
        <v>129</v>
      </c>
      <c r="B88" s="6" t="s">
        <v>130</v>
      </c>
      <c r="C88" s="15">
        <v>0</v>
      </c>
      <c r="D88" s="15">
        <v>0</v>
      </c>
      <c r="E88" s="15">
        <f t="shared" si="0"/>
        <v>0</v>
      </c>
      <c r="F88" s="15" t="e">
        <f>D88/C88*100</f>
        <v>#DIV/0!</v>
      </c>
    </row>
    <row r="89" spans="1:6" ht="34.5" customHeight="1">
      <c r="A89" s="10" t="s">
        <v>103</v>
      </c>
      <c r="B89" s="6" t="s">
        <v>191</v>
      </c>
      <c r="C89" s="15">
        <v>1669167.7</v>
      </c>
      <c r="D89" s="15">
        <v>1119405.9</v>
      </c>
      <c r="E89" s="15">
        <f t="shared" si="0"/>
        <v>-549761.8</v>
      </c>
      <c r="F89" s="15">
        <f t="shared" si="1"/>
        <v>67.0637168452277</v>
      </c>
    </row>
    <row r="90" spans="1:6" ht="30.75">
      <c r="A90" s="10" t="s">
        <v>104</v>
      </c>
      <c r="B90" s="6" t="s">
        <v>192</v>
      </c>
      <c r="C90" s="15">
        <v>793093.8</v>
      </c>
      <c r="D90" s="15">
        <v>988182.3</v>
      </c>
      <c r="E90" s="15">
        <f t="shared" si="0"/>
        <v>195088.5</v>
      </c>
      <c r="F90" s="15">
        <f t="shared" si="1"/>
        <v>124.59841446245072</v>
      </c>
    </row>
    <row r="91" spans="1:6" ht="15">
      <c r="A91" s="10" t="s">
        <v>105</v>
      </c>
      <c r="B91" s="6" t="s">
        <v>193</v>
      </c>
      <c r="C91" s="15">
        <v>166574.2</v>
      </c>
      <c r="D91" s="15">
        <v>727307.7</v>
      </c>
      <c r="E91" s="15">
        <f t="shared" si="0"/>
        <v>560733.5</v>
      </c>
      <c r="F91" s="15">
        <f t="shared" si="1"/>
        <v>436.6268605822509</v>
      </c>
    </row>
    <row r="92" spans="1:6" ht="45" customHeight="1">
      <c r="A92" s="9" t="s">
        <v>106</v>
      </c>
      <c r="B92" s="14" t="s">
        <v>107</v>
      </c>
      <c r="C92" s="16">
        <f>C93</f>
        <v>13023.6</v>
      </c>
      <c r="D92" s="16">
        <f>D93</f>
        <v>26688.800000000003</v>
      </c>
      <c r="E92" s="16">
        <f t="shared" si="0"/>
        <v>13665.200000000003</v>
      </c>
      <c r="F92" s="16">
        <f t="shared" si="1"/>
        <v>204.9264412297675</v>
      </c>
    </row>
    <row r="93" spans="1:6" ht="46.5">
      <c r="A93" s="10" t="s">
        <v>108</v>
      </c>
      <c r="B93" s="6" t="s">
        <v>194</v>
      </c>
      <c r="C93" s="15">
        <f>SUM(C94:C96)</f>
        <v>13023.6</v>
      </c>
      <c r="D93" s="15">
        <f>SUM(D94:D96)</f>
        <v>26688.800000000003</v>
      </c>
      <c r="E93" s="15">
        <f t="shared" si="0"/>
        <v>13665.200000000003</v>
      </c>
      <c r="F93" s="15">
        <f t="shared" si="1"/>
        <v>204.9264412297675</v>
      </c>
    </row>
    <row r="94" spans="1:6" ht="64.5" customHeight="1">
      <c r="A94" s="10" t="s">
        <v>109</v>
      </c>
      <c r="B94" s="6" t="s">
        <v>195</v>
      </c>
      <c r="C94" s="15">
        <v>13416.9</v>
      </c>
      <c r="D94" s="15">
        <v>16906.9</v>
      </c>
      <c r="E94" s="15">
        <f t="shared" si="0"/>
        <v>3490.000000000002</v>
      </c>
      <c r="F94" s="15">
        <f t="shared" si="1"/>
        <v>126.01196997816189</v>
      </c>
    </row>
    <row r="95" spans="1:6" ht="93">
      <c r="A95" s="10" t="s">
        <v>127</v>
      </c>
      <c r="B95" s="6" t="s">
        <v>196</v>
      </c>
      <c r="C95" s="15">
        <v>-393.3</v>
      </c>
      <c r="D95" s="15">
        <v>0</v>
      </c>
      <c r="E95" s="15">
        <f>D95-C95</f>
        <v>393.3</v>
      </c>
      <c r="F95" s="15">
        <f>D95/C95*100</f>
        <v>0</v>
      </c>
    </row>
    <row r="96" spans="1:6" ht="140.25">
      <c r="A96" s="10" t="s">
        <v>131</v>
      </c>
      <c r="B96" s="6" t="s">
        <v>197</v>
      </c>
      <c r="C96" s="15">
        <v>0</v>
      </c>
      <c r="D96" s="15">
        <v>9781.9</v>
      </c>
      <c r="E96" s="15">
        <f t="shared" si="0"/>
        <v>9781.9</v>
      </c>
      <c r="F96" s="15"/>
    </row>
    <row r="97" spans="1:6" ht="30.75">
      <c r="A97" s="10" t="s">
        <v>177</v>
      </c>
      <c r="B97" s="6" t="s">
        <v>176</v>
      </c>
      <c r="C97" s="15">
        <v>2263.4</v>
      </c>
      <c r="D97" s="15">
        <v>1000</v>
      </c>
      <c r="E97" s="15">
        <f>D97-C97</f>
        <v>-1263.4</v>
      </c>
      <c r="F97" s="15">
        <f t="shared" si="1"/>
        <v>44.18132013784572</v>
      </c>
    </row>
    <row r="98" spans="1:6" ht="15">
      <c r="A98" s="9" t="s">
        <v>110</v>
      </c>
      <c r="B98" s="14" t="s">
        <v>111</v>
      </c>
      <c r="C98" s="16">
        <f>SUM(C99:C102)</f>
        <v>5919.9</v>
      </c>
      <c r="D98" s="16">
        <f>SUM(D99:D102)</f>
        <v>9148.7</v>
      </c>
      <c r="E98" s="16">
        <f t="shared" si="0"/>
        <v>3228.800000000001</v>
      </c>
      <c r="F98" s="16">
        <f t="shared" si="1"/>
        <v>154.54146184901774</v>
      </c>
    </row>
    <row r="99" spans="1:6" ht="30.75">
      <c r="A99" s="10" t="s">
        <v>112</v>
      </c>
      <c r="B99" s="6" t="s">
        <v>207</v>
      </c>
      <c r="C99" s="15">
        <v>5571.9</v>
      </c>
      <c r="D99" s="15">
        <v>8226.6</v>
      </c>
      <c r="E99" s="15">
        <f t="shared" si="0"/>
        <v>2654.7000000000007</v>
      </c>
      <c r="F99" s="15">
        <f t="shared" si="1"/>
        <v>147.644430086685</v>
      </c>
    </row>
    <row r="100" spans="1:6" ht="30.75">
      <c r="A100" s="13" t="s">
        <v>212</v>
      </c>
      <c r="B100" s="6" t="s">
        <v>213</v>
      </c>
      <c r="C100" s="15">
        <v>0</v>
      </c>
      <c r="D100" s="15">
        <v>50</v>
      </c>
      <c r="E100" s="15">
        <f t="shared" si="0"/>
        <v>50</v>
      </c>
      <c r="F100" s="15"/>
    </row>
    <row r="101" spans="1:6" ht="30.75">
      <c r="A101" s="13" t="s">
        <v>168</v>
      </c>
      <c r="B101" s="6" t="s">
        <v>198</v>
      </c>
      <c r="C101" s="15">
        <v>79</v>
      </c>
      <c r="D101" s="15">
        <v>556</v>
      </c>
      <c r="E101" s="15">
        <f aca="true" t="shared" si="5" ref="E101:E106">D101-C101</f>
        <v>477</v>
      </c>
      <c r="F101" s="15">
        <f aca="true" t="shared" si="6" ref="F101:F106">D101/C101*100</f>
        <v>703.7974683544304</v>
      </c>
    </row>
    <row r="102" spans="1:6" ht="30.75">
      <c r="A102" s="13" t="s">
        <v>169</v>
      </c>
      <c r="B102" s="6" t="s">
        <v>199</v>
      </c>
      <c r="C102" s="15">
        <v>269</v>
      </c>
      <c r="D102" s="15">
        <v>316.1</v>
      </c>
      <c r="E102" s="15">
        <f t="shared" si="5"/>
        <v>47.10000000000002</v>
      </c>
      <c r="F102" s="15">
        <f t="shared" si="6"/>
        <v>117.50929368029742</v>
      </c>
    </row>
    <row r="103" spans="1:6" ht="124.5">
      <c r="A103" s="9" t="s">
        <v>113</v>
      </c>
      <c r="B103" s="14" t="s">
        <v>114</v>
      </c>
      <c r="C103" s="16">
        <f>SUM(C104:C106)</f>
        <v>66150.4</v>
      </c>
      <c r="D103" s="16">
        <f>SUM(D104:D106)</f>
        <v>361502.39999999997</v>
      </c>
      <c r="E103" s="16">
        <f t="shared" si="5"/>
        <v>295352</v>
      </c>
      <c r="F103" s="16">
        <f t="shared" si="6"/>
        <v>546.485584365325</v>
      </c>
    </row>
    <row r="104" spans="1:6" ht="108.75">
      <c r="A104" s="10" t="s">
        <v>200</v>
      </c>
      <c r="B104" s="4" t="s">
        <v>201</v>
      </c>
      <c r="C104" s="15">
        <v>63868.5</v>
      </c>
      <c r="D104" s="15">
        <v>359210.2</v>
      </c>
      <c r="E104" s="15">
        <f t="shared" si="5"/>
        <v>295341.7</v>
      </c>
      <c r="F104" s="15">
        <f t="shared" si="6"/>
        <v>562.4215380038673</v>
      </c>
    </row>
    <row r="105" spans="1:6" ht="93">
      <c r="A105" s="10" t="s">
        <v>202</v>
      </c>
      <c r="B105" s="4" t="s">
        <v>203</v>
      </c>
      <c r="C105" s="15">
        <v>146.2</v>
      </c>
      <c r="D105" s="15">
        <v>211.1</v>
      </c>
      <c r="E105" s="15">
        <f t="shared" si="5"/>
        <v>64.9</v>
      </c>
      <c r="F105" s="15">
        <f t="shared" si="6"/>
        <v>144.39124487004105</v>
      </c>
    </row>
    <row r="106" spans="1:6" ht="108.75">
      <c r="A106" s="10" t="s">
        <v>204</v>
      </c>
      <c r="B106" s="4" t="s">
        <v>205</v>
      </c>
      <c r="C106" s="15">
        <v>2135.7</v>
      </c>
      <c r="D106" s="15">
        <v>2081.1</v>
      </c>
      <c r="E106" s="15">
        <f t="shared" si="5"/>
        <v>-54.59999999999991</v>
      </c>
      <c r="F106" s="15">
        <f t="shared" si="6"/>
        <v>97.44346116027532</v>
      </c>
    </row>
    <row r="107" spans="1:6" ht="62.25">
      <c r="A107" s="9" t="s">
        <v>115</v>
      </c>
      <c r="B107" s="14" t="s">
        <v>116</v>
      </c>
      <c r="C107" s="16">
        <f>C108</f>
        <v>-7343</v>
      </c>
      <c r="D107" s="16">
        <f>D108</f>
        <v>-147685</v>
      </c>
      <c r="E107" s="16">
        <f t="shared" si="0"/>
        <v>-140342</v>
      </c>
      <c r="F107" s="16">
        <f t="shared" si="1"/>
        <v>2011.2351899768487</v>
      </c>
    </row>
    <row r="108" spans="1:6" ht="62.25">
      <c r="A108" s="10" t="s">
        <v>117</v>
      </c>
      <c r="B108" s="6" t="s">
        <v>206</v>
      </c>
      <c r="C108" s="15">
        <v>-7343</v>
      </c>
      <c r="D108" s="15">
        <v>-147685</v>
      </c>
      <c r="E108" s="15">
        <f>D108-C108</f>
        <v>-140342</v>
      </c>
      <c r="F108" s="15">
        <f>D108/C108*100</f>
        <v>2011.2351899768487</v>
      </c>
    </row>
  </sheetData>
  <sheetProtection/>
  <mergeCells count="6">
    <mergeCell ref="A3:A4"/>
    <mergeCell ref="E3:F3"/>
    <mergeCell ref="A1:F1"/>
    <mergeCell ref="B3:B4"/>
    <mergeCell ref="C3:C4"/>
    <mergeCell ref="D3:D4"/>
  </mergeCells>
  <printOptions/>
  <pageMargins left="0.2755905511811024" right="0" top="0.56" bottom="0.2755905511811024" header="0.15748031496062992" footer="0.1574803149606299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Лунина</cp:lastModifiedBy>
  <cp:lastPrinted>2019-01-24T08:49:28Z</cp:lastPrinted>
  <dcterms:created xsi:type="dcterms:W3CDTF">2016-04-25T02:35:52Z</dcterms:created>
  <dcterms:modified xsi:type="dcterms:W3CDTF">2019-10-17T07:22:53Z</dcterms:modified>
  <cp:category/>
  <cp:version/>
  <cp:contentType/>
  <cp:contentStatus/>
</cp:coreProperties>
</file>