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Доходы рес.бюджета уточн" sheetId="1" r:id="rId1"/>
  </sheets>
  <definedNames>
    <definedName name="TableRow" localSheetId="0">'Доходы рес.бюджета уточн'!#REF!</definedName>
    <definedName name="TableRow">#REF!</definedName>
    <definedName name="TableRow1" localSheetId="0">#REF!</definedName>
    <definedName name="TableRow1">#REF!</definedName>
    <definedName name="TableRow2" localSheetId="0">#REF!</definedName>
    <definedName name="TableRow2">#REF!</definedName>
    <definedName name="_xlnm.Print_Titles" localSheetId="0">'Доходы рес.бюджета уточн'!$5:$6</definedName>
  </definedNames>
  <calcPr fullCalcOnLoad="1" fullPrecision="0"/>
</workbook>
</file>

<file path=xl/sharedStrings.xml><?xml version="1.0" encoding="utf-8"?>
<sst xmlns="http://schemas.openxmlformats.org/spreadsheetml/2006/main" count="296" uniqueCount="223">
  <si>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</si>
  <si>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</si>
  <si>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</si>
  <si>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</si>
  <si>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</si>
  <si>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</si>
  <si>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</si>
  <si>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</si>
  <si>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</si>
  <si>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</si>
  <si>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</si>
  <si>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</si>
  <si>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</si>
  <si>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</si>
  <si>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</si>
  <si>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</si>
  <si>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</si>
  <si>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</si>
  <si>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</si>
  <si>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</si>
  <si>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</si>
  <si>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</si>
  <si>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</si>
  <si>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</si>
  <si>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</si>
  <si>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</si>
  <si>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</si>
  <si>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</si>
  <si>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</si>
  <si>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</si>
  <si>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</si>
  <si>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</si>
  <si>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</si>
  <si>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</si>
  <si>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</si>
  <si>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</si>
  <si>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</si>
  <si>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</si>
  <si>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</si>
  <si>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</si>
  <si>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</si>
  <si>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</si>
  <si>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</si>
  <si>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</si>
  <si>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</si>
  <si>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</si>
  <si>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</si>
  <si>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</si>
  <si>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</si>
  <si>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</si>
  <si>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</si>
  <si>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</si>
  <si>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</si>
  <si>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</si>
  <si>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</si>
  <si>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</si>
  <si>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</si>
  <si>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</si>
  <si>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</si>
  <si>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</si>
  <si>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</si>
  <si>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</si>
  <si>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</si>
  <si>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</si>
  <si>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</si>
  <si>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</si>
  <si>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</si>
  <si>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</si>
  <si>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</si>
  <si>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</si>
  <si>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</si>
  <si>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</si>
  <si>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</si>
  <si>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</si>
  <si>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</si>
  <si>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</si>
  <si>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</si>
  <si>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</si>
  <si>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</si>
  <si>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</si>
  <si>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</si>
  <si>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</si>
  <si>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</si>
  <si>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</si>
  <si>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</si>
  <si>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</si>
  <si>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</si>
  <si>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</si>
  <si>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</si>
  <si>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</si>
  <si>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</si>
  <si>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</si>
  <si>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</si>
  <si>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</si>
  <si>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</si>
  <si>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</si>
  <si>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</si>
  <si>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</si>
  <si>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</si>
  <si>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</si>
  <si>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</si>
  <si>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</si>
  <si>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</si>
  <si>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Плановые назначения зависят от сумм фактического поступления в течение финансового года.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</si>
  <si>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</si>
  <si>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</si>
  <si>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</si>
  <si>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</si>
  <si>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</si>
  <si>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</si>
  <si>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</si>
  <si>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</si>
  <si>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</si>
  <si>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00020302040020000150</t>
  </si>
  <si>
    <t>00020702000020000150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</si>
  <si>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</si>
  <si>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</si>
  <si>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</si>
  <si>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</si>
  <si>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</si>
  <si>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00021900000020000150</t>
  </si>
  <si>
    <t>Сведения о фактических поступлениях в республиканский бюджет Республики Алтай  доходов по видам доходов  в сравнении с первоначально утвержденными законом о бюджете значениями и с уточненными значениями с учетом внесенных изменений за 2020 год</t>
  </si>
  <si>
    <t>Первоначально утверждено на 2020 год</t>
  </si>
  <si>
    <t>Утверждено на 2020 год (с учетом изменений)</t>
  </si>
  <si>
    <t>Исполнено на 01.01.2021 года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</si>
  <si>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</si>
  <si>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</si>
  <si>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</si>
  <si>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</si>
  <si>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</si>
  <si>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</si>
  <si>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</si>
  <si>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00011611000000000140</t>
  </si>
  <si>
    <t>Доходы от приватизации имущества, находящегося в государственной и муниципальной собственности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</si>
  <si>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</si>
  <si>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профессиональный доход</t>
  </si>
  <si>
    <t>Прогнозирование на 2020 год осуществлялось главным администратором доходов по утвержденной методике прогнозирования доходов с учетом динамики поступлений за предыдущие годы.</t>
  </si>
  <si>
    <t>Перевыполнение плана обусловлено изменением статуса учреждений, подведомственных Министерству здравоохранения Республики Алтай, с «бюджетные» на «казенные» и ростом количества платных медицинских услуг, оказанных учреждениями, в условиях распространения новой коронавирусной инфекции.</t>
  </si>
  <si>
    <t>00020215549020000150</t>
  </si>
  <si>
    <t>00020215832000000150</t>
  </si>
  <si>
    <t>00020215844000000150</t>
  </si>
  <si>
    <t>00020215848000000150</t>
  </si>
  <si>
    <t>00020215853000000150</t>
  </si>
  <si>
    <t>00020215857000000150</t>
  </si>
  <si>
    <t xml:space="preserve"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
</t>
  </si>
  <si>
    <t>Дотации бюджетам на поддержку мер по обеспечению сбалансированности бюджетов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</si>
  <si>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(COVID-19)</t>
  </si>
  <si>
    <t>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</si>
  <si>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</si>
  <si>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</si>
  <si>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</si>
  <si>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</si>
  <si>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</si>
  <si>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</si>
  <si>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</si>
  <si>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00020402010020000150</t>
  </si>
  <si>
    <t>00020702030020000150</t>
  </si>
  <si>
    <t>00020702020020000150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</si>
  <si>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</si>
  <si>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Предоставление государственными (муниципальными) организациями грантов для получателей средств бюджетов субъектов Российской Федерации</t>
  </si>
  <si>
    <t>Возврат не использованных средств</t>
  </si>
  <si>
    <t xml:space="preserve">В связи с принятием распоряжения Правительства РФ от 4 декабря 2020 года № 3207-р </t>
  </si>
  <si>
    <t xml:space="preserve">В связи с принятием распоряжений  Правительства РФ от 17 апреля 2020 года № 1049-р,  27 марта 2020 года № 748-р  </t>
  </si>
  <si>
    <t xml:space="preserve">В связи с принятием распоряжения Правительства РФ от 25 июля 2020 года № 1958-р </t>
  </si>
  <si>
    <t xml:space="preserve">В связи с принятием распоряжения Правительства РФ от 29 октября 2020 года № 2804-р </t>
  </si>
  <si>
    <t xml:space="preserve">В связи с принятием распоряжения Правительства РФ от 26 ноября 2020 года № 3118-р </t>
  </si>
  <si>
    <t xml:space="preserve">В связи с принятием распоряжения Правительства РФ от 4 июня 2020 года № 1476-р </t>
  </si>
  <si>
    <t xml:space="preserve">В связи с принятием распоряжения Правительства РФ от 10 июля 2020 года № 1784-р </t>
  </si>
  <si>
    <t xml:space="preserve"> </t>
  </si>
  <si>
    <t>Показатели исполнения уточненного утвержденного плана</t>
  </si>
  <si>
    <t>Пояснения различий между уточненным утвержденным планом и фактическими показателями доходов (более +, - 5%)</t>
  </si>
  <si>
    <t>Новый доходный источник, введен с 1 июля 2020 года</t>
  </si>
  <si>
    <t>Отклонение фактического исполнения от плана составило менее 5 %</t>
  </si>
  <si>
    <t>Перевыполнение плана связано с погашением налога начисленного  по актам ВНП, а так же с увеличением поступлений от налогоплательщиков в связи с ростом налогооблагаемой базы.</t>
  </si>
  <si>
    <t>Показатели отклонения уточненного утвержденного плана от первоначально утвержденного на 2020 год</t>
  </si>
  <si>
    <t>темп роста, %</t>
  </si>
  <si>
    <t>За счет поступлений налога на профессиональный доход - нового доходного источника, введенного с 1 июля 2020 года</t>
  </si>
  <si>
    <t>Пояснения различий между первоначально утвержденным планом и и уточненным планом (более +, - 5%)</t>
  </si>
  <si>
    <t>Отклонение обусловлено приостановлением принятия мер принудительного взыскания в условиях распространения новой коронавирусной инфекции</t>
  </si>
  <si>
    <t>Отклонение обусловлено   изменением графика работы многофункциональных центров обеспечения предоставления государственных и муниципальных услуг Республики Алтай в связи с принятием ограничительных мер в период распространения новой коронавирусной инфекции</t>
  </si>
  <si>
    <t>На данный КБК поступают разовые платежи в погашение задолженности прошлых лет, в этой связи поступления не прогнозировались</t>
  </si>
  <si>
    <t>-</t>
  </si>
  <si>
    <t>Отклонение обусловлено в основном предоставлением бюджетных кредитов муинципальным образованиям по заявкам, поступившим в течение 2020 года</t>
  </si>
  <si>
    <t>Отклонение обусловлено поступлением платежей  по заключенному в 2020 г. договору аренды на крупную сумму</t>
  </si>
  <si>
    <t>Отклонение обусловлено оказанием мер государственной поддержки в условиях распространения новой коронавирусной инфекции</t>
  </si>
  <si>
    <t>Отклонение обусловлено увеличением поступлений разовых платежей за пользование недрами за счет проведения в 2020 году аукционов с большой суммой стартового платежа по участкам недр местного значения, а также ростом поступлений платы за использование лесов, расположенных на землях лесного фонда, в части, превышающей минимальный размер арендной платы в связи с поступлением платежей по заключенным в конце 2019 года новым договорам аренды по заготовке пищевых лесных ресурсов и сбору лекарственных растений и для осуществления рекреационной деятельности.</t>
  </si>
  <si>
    <t>Поступления прогнозировались   исходя из фактического уровня поступлений предыдущих лет.</t>
  </si>
  <si>
    <t>Отклонение обусловлено вступлением в силу с 01.01.2020 г. новым принципом перераспределения нормативов отчислений штрафов в бюджеты бюджетной системы РФ (статья 46 БК РФ)</t>
  </si>
  <si>
    <t>Указанный код бюджетной классификации применяется с 2020 г.</t>
  </si>
  <si>
    <t>Отклонение обусловлено снижением количества обратившихся за получением разрешения лиц обусловлено введением ограничительных мер в период распространения новой коронавирусной инфекции.</t>
  </si>
  <si>
    <t>Отклонение обусловлено применением нового кода бюджетной классификации с 2020 г.</t>
  </si>
  <si>
    <t>Отклонение обусловлено поступлением платежей разового характера</t>
  </si>
  <si>
    <t>Отклонение обусловлено, в основном, поступлением платежей  по заключенному в 2020 г. договору аренды на крупную сумму</t>
  </si>
  <si>
    <t>Отклонение обусловлено  принятием ограничительных мер в условиях распространения новой коронавирусной инфекции</t>
  </si>
  <si>
    <t>Отклонение обусловлено увеличением поступлений разовых платежей за пользование недрами за счет проведения в 2020 году аукционов с большой суммой стартового платежа по участкам недр местного значения с целью разведки и добычи строительного камня.</t>
  </si>
  <si>
    <t>Отклонение обусловлено уменьшением поступлений платы за размещение отходов производства.</t>
  </si>
  <si>
    <t>Перевыполнение плана за счет поступления платежа в крупном размере в результате принятия мер принудительного взыскания</t>
  </si>
  <si>
    <t>Отклонение обусловлено в основном с  ростом поступлений платы за использование лесов, расположенных на землях лесного фонда, в части, превышающей минимальный размер арендной платы в связи с поступлением платежей по заключенным в конце 2019 года новым договорам аренды по заготовке пищевых лесных ресурсов и сбору лекарственных растений и для осуществления рекреационной деятельности.</t>
  </si>
  <si>
    <t>Отклонение обусловлено, в основном,  ростом количества платных услуг, оказанных учреждениями, в условиях распространения новой коронавирусной инфекции</t>
  </si>
  <si>
    <t>Отклонение обусловлено изменением статуса учреждений, подведомственных Министерству здравоохранения Республики Алтай, с «бюджетные» на «казенные» и ростом количества платных медицинских услуг, оказанных учреждениями, в условиях распространения новой коронавирусной инфекции.</t>
  </si>
  <si>
    <t xml:space="preserve">Отклонение обусловлено поступлением платежей разового заявительного характера </t>
  </si>
  <si>
    <t>Отклонение обусловлено  поступлением платежей в крупном размере разового характера</t>
  </si>
  <si>
    <t>Отклонение обусловлено  поступлением платежа в крупном размере в декабре 2020 года, поступившего ранее установленного срока по итогам проведения проверки</t>
  </si>
  <si>
    <t>Прогнозирование осуществлялось по данным главных администраторов доходов.  перевыполнение плана обусловлено, в основном, с  ростом поступлений платы за использование лесов, расположенных на землях лесного фонда, в части, превышающей минимальный размер арендной платы в связи с поступлением платежей по заключенным в конце 2019 года новым договорам аренды по заготовке пищевых лесных ресурсов и сбору лекарственных растений и для осуществления рекреационной деятельности.</t>
  </si>
  <si>
    <t>Отклонение обусловлено, в основном, поступлением платежей разового характера в крупном размере</t>
  </si>
  <si>
    <t>Отклонение  составило менее 5 %</t>
  </si>
  <si>
    <t xml:space="preserve">Поступления прогнозировались по данным главного администратора доходов </t>
  </si>
  <si>
    <t xml:space="preserve">Поступление прогнозировалось на основании данных Минфина России. Корректировка плановых назначений производится в течение финансового года.  </t>
  </si>
  <si>
    <t>В связи с образованием остатков на начало года, по переходящим обязательствам по реализации нацпроектов (регпроектов), количеством обратившихся за ежемесячной выплатой на детей в возрасте от трех до семи лет меньше запланированного, невозможностью заключения государственного контракта по итогам конкурса, а также нарушением подрядными организациями срок исполнения контрактов.</t>
  </si>
  <si>
    <t>Поступление прогнозировалось на основании данных Минфина России. Корректировка плановых назначений производится в течение финансового года.</t>
  </si>
  <si>
    <t xml:space="preserve"> Не исполнение связано с уменьшение субвенций на осуществление отдельных полномочий в области лесных отношений, количество обратившихся за выплатой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лицами).</t>
  </si>
  <si>
    <t xml:space="preserve">Поступление прогнозировалось на основании данных Минфина России. Корректировка плановых назначений производится в течение финансового года. </t>
  </si>
  <si>
    <t>Оплата по факту на основании актов выполненных работ.</t>
  </si>
  <si>
    <t xml:space="preserve">В связи с заключением соглашения. </t>
  </si>
  <si>
    <t>Не исполнение связано с длительностью конкурсных процедур, а также нарушением сроков исполнения контрактов подрядными организациями.</t>
  </si>
  <si>
    <t>Отклонение обусловлено ростом количества обращений и оказанных государственных услуг в декабре 2020 года</t>
  </si>
  <si>
    <t>На данный КБК поступают разовые платежи в погашение задолженности прошлых лет в незначительных размерах</t>
  </si>
  <si>
    <t xml:space="preserve">Новый доходный источник в связи с перераспределением нормативов отчислений штрафов в бюджеты бюджетной системы РФ (статья 46 БК РФ) с 2020 г. </t>
  </si>
  <si>
    <t xml:space="preserve">Отклонение обусловлено тем, что их размер  зависит от  итогов проведения торгов и поступивших заявок на участие в торгах. </t>
  </si>
  <si>
    <t xml:space="preserve">Отклонение обусловлено поступлением платежей естабильного характера, размер платежей зависит от  итогов проведения торгов и поступивших заявок на участие в торгах. </t>
  </si>
  <si>
    <t>В связи с доведением средств федерального бюджета в соответствии с нормативными правовыми актами РФ</t>
  </si>
  <si>
    <t>В связи с доведением средств федерального бюджета в соответствии с нормативными правовыми актами РФ и фактическим поступлением средств</t>
  </si>
  <si>
    <t xml:space="preserve">В связи поступлением средств в пределах  суммы, необходимой для оплаты денежных обязательств по расходам получателей средств бюджета
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</si>
</sst>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_-* #,##0.0_р_._-;\-* #,##0.0_р_._-;_-* &quot;-&quot;??_р_._-;_-@_-"/>
    <numFmt numFmtId="189" formatCode="#0.00"/>
    <numFmt numFmtId="190" formatCode="#,##0.0\ _₽"/>
    <numFmt numFmtId="191" formatCode="#,##0.0_ ;\-#,##0.0\ "/>
    <numFmt numFmtId="192" formatCode="#,##0.000\ _₽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\ _₽;\-#,##0.0\ _₽"/>
    <numFmt numFmtId="199" formatCode="000000"/>
    <numFmt numFmtId="200" formatCode="#,##0.00_ ;\-#,##0.0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804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0" borderId="1">
      <alignment horizontal="left" vertical="top" wrapText="1"/>
      <protection/>
    </xf>
    <xf numFmtId="49" fontId="44" fillId="20" borderId="2">
      <alignment horizontal="center" vertical="top" wrapText="1" shrinkToFit="1"/>
      <protection/>
    </xf>
    <xf numFmtId="4" fontId="44" fillId="20" borderId="2">
      <alignment horizontal="right" vertical="top" wrapText="1" shrinkToFit="1"/>
      <protection/>
    </xf>
    <xf numFmtId="189" fontId="44" fillId="20" borderId="2">
      <alignment horizontal="right" vertical="top" wrapText="1" shrinkToFit="1"/>
      <protection/>
    </xf>
    <xf numFmtId="4" fontId="44" fillId="20" borderId="3">
      <alignment horizontal="right" vertical="top" shrinkToFit="1"/>
      <protection/>
    </xf>
    <xf numFmtId="0" fontId="45" fillId="21" borderId="4">
      <alignment horizontal="left" vertical="top" wrapText="1"/>
      <protection/>
    </xf>
    <xf numFmtId="49" fontId="45" fillId="21" borderId="5">
      <alignment horizontal="center" vertical="top" shrinkToFit="1"/>
      <protection/>
    </xf>
    <xf numFmtId="4" fontId="45" fillId="21" borderId="5">
      <alignment horizontal="right" vertical="top" shrinkToFit="1"/>
      <protection/>
    </xf>
    <xf numFmtId="189" fontId="45" fillId="21" borderId="5">
      <alignment horizontal="right" vertical="top" shrinkToFit="1"/>
      <protection/>
    </xf>
    <xf numFmtId="4" fontId="45" fillId="21" borderId="6">
      <alignment horizontal="right" vertical="top" shrinkToFit="1"/>
      <protection/>
    </xf>
    <xf numFmtId="0" fontId="45" fillId="22" borderId="7">
      <alignment horizontal="left" vertical="top" wrapText="1"/>
      <protection/>
    </xf>
    <xf numFmtId="49" fontId="45" fillId="22" borderId="8">
      <alignment horizontal="center" vertical="top" shrinkToFit="1"/>
      <protection/>
    </xf>
    <xf numFmtId="4" fontId="45" fillId="22" borderId="8">
      <alignment horizontal="right" vertical="top" shrinkToFit="1"/>
      <protection/>
    </xf>
    <xf numFmtId="189" fontId="45" fillId="22" borderId="8">
      <alignment horizontal="right" vertical="top" shrinkToFit="1"/>
      <protection/>
    </xf>
    <xf numFmtId="4" fontId="45" fillId="22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5" fillId="22" borderId="7">
      <alignment horizontal="center" vertical="top" shrinkToFit="1"/>
      <protection/>
    </xf>
    <xf numFmtId="49" fontId="47" fillId="0" borderId="8">
      <alignment horizontal="center" vertical="top" shrinkToFit="1"/>
      <protection/>
    </xf>
    <xf numFmtId="0" fontId="45" fillId="22" borderId="8">
      <alignment horizontal="left" vertical="top" wrapTex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0" fontId="46" fillId="0" borderId="7">
      <alignment horizontal="left" vertical="top" wrapText="1"/>
      <protection/>
    </xf>
    <xf numFmtId="49" fontId="47" fillId="0" borderId="8">
      <alignment horizontal="center" vertical="top" shrinkToFit="1"/>
      <protection/>
    </xf>
    <xf numFmtId="4" fontId="47" fillId="0" borderId="8">
      <alignment horizontal="right" vertical="top" shrinkToFit="1"/>
      <protection/>
    </xf>
    <xf numFmtId="189" fontId="47" fillId="0" borderId="8">
      <alignment horizontal="right" vertical="top" shrinkToFit="1"/>
      <protection/>
    </xf>
    <xf numFmtId="4" fontId="47" fillId="0" borderId="9">
      <alignment horizontal="right" vertical="top" shrinkToFit="1"/>
      <protection/>
    </xf>
    <xf numFmtId="189" fontId="48" fillId="0" borderId="8">
      <alignment horizontal="right" vertical="top" shrinkToFit="1"/>
      <protection/>
    </xf>
    <xf numFmtId="4" fontId="48" fillId="0" borderId="9">
      <alignment horizontal="right" vertical="top" shrinkToFit="1"/>
      <protection/>
    </xf>
    <xf numFmtId="4" fontId="49" fillId="0" borderId="8">
      <alignment horizontal="right" vertical="top" shrinkToFit="1"/>
      <protection/>
    </xf>
    <xf numFmtId="189" fontId="49" fillId="0" borderId="8">
      <alignment horizontal="right" vertical="top" shrinkToFit="1"/>
      <protection/>
    </xf>
    <xf numFmtId="4" fontId="49" fillId="0" borderId="9">
      <alignment horizontal="right" vertical="top" shrinkToFit="1"/>
      <protection/>
    </xf>
    <xf numFmtId="4" fontId="44" fillId="20" borderId="2">
      <alignment horizontal="center" vertical="center" wrapText="1" shrinkToFit="1"/>
      <protection/>
    </xf>
    <xf numFmtId="189" fontId="44" fillId="20" borderId="2">
      <alignment horizontal="center" vertical="center" wrapText="1" shrinkToFit="1"/>
      <protection/>
    </xf>
    <xf numFmtId="4" fontId="44" fillId="20" borderId="3">
      <alignment horizontal="center" vertical="center" shrinkToFit="1"/>
      <protection/>
    </xf>
    <xf numFmtId="0" fontId="47" fillId="0" borderId="0">
      <alignment horizontal="right" vertical="top" wrapText="1"/>
      <protection/>
    </xf>
    <xf numFmtId="4" fontId="50" fillId="0" borderId="8">
      <alignment horizontal="right" vertical="top" shrinkToFit="1"/>
      <protection/>
    </xf>
    <xf numFmtId="189" fontId="50" fillId="0" borderId="8">
      <alignment horizontal="right" vertical="top" shrinkToFit="1"/>
      <protection/>
    </xf>
    <xf numFmtId="4" fontId="50" fillId="0" borderId="9">
      <alignment horizontal="right" vertical="top" shrinkToFit="1"/>
      <protection/>
    </xf>
    <xf numFmtId="4" fontId="51" fillId="0" borderId="8">
      <alignment horizontal="right" vertical="top" shrinkToFit="1"/>
      <protection/>
    </xf>
    <xf numFmtId="189" fontId="51" fillId="0" borderId="8">
      <alignment horizontal="right" vertical="top" shrinkToFit="1"/>
      <protection/>
    </xf>
    <xf numFmtId="4" fontId="51" fillId="0" borderId="9">
      <alignment horizontal="right" vertical="top" shrinkToFit="1"/>
      <protection/>
    </xf>
    <xf numFmtId="4" fontId="48" fillId="0" borderId="8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49" fontId="45" fillId="0" borderId="10">
      <alignment horizontal="center" vertical="center" wrapText="1"/>
      <protection/>
    </xf>
    <xf numFmtId="0" fontId="6" fillId="0" borderId="11">
      <alignment horizontal="center" vertical="top" wrapText="1"/>
      <protection/>
    </xf>
    <xf numFmtId="0" fontId="6" fillId="0" borderId="12">
      <alignment horizontal="center" vertical="top" wrapText="1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3" applyNumberFormat="0" applyAlignment="0" applyProtection="0"/>
    <xf numFmtId="0" fontId="53" fillId="30" borderId="14" applyNumberFormat="0" applyAlignment="0" applyProtection="0"/>
    <xf numFmtId="0" fontId="54" fillId="30" borderId="13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31" borderId="19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20" applyNumberFormat="0" applyFont="0" applyAlignment="0" applyProtection="0"/>
    <xf numFmtId="9" fontId="0" fillId="0" borderId="0" applyFont="0" applyFill="0" applyBorder="0" applyAlignment="0" applyProtection="0"/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187" fontId="3" fillId="0" borderId="22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Alignment="1">
      <alignment horizontal="center" wrapText="1"/>
    </xf>
    <xf numFmtId="190" fontId="3" fillId="0" borderId="22" xfId="0" applyNumberFormat="1" applyFont="1" applyFill="1" applyBorder="1" applyAlignment="1">
      <alignment horizontal="center" vertical="center"/>
    </xf>
    <xf numFmtId="190" fontId="7" fillId="0" borderId="22" xfId="0" applyNumberFormat="1" applyFont="1" applyFill="1" applyBorder="1" applyAlignment="1">
      <alignment horizontal="center" vertical="center"/>
    </xf>
    <xf numFmtId="190" fontId="3" fillId="0" borderId="22" xfId="196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188" fontId="7" fillId="36" borderId="22" xfId="0" applyNumberFormat="1" applyFont="1" applyFill="1" applyBorder="1" applyAlignment="1">
      <alignment/>
    </xf>
    <xf numFmtId="187" fontId="7" fillId="36" borderId="22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 wrapText="1"/>
    </xf>
    <xf numFmtId="188" fontId="3" fillId="36" borderId="22" xfId="199" applyNumberFormat="1" applyFont="1" applyFill="1" applyBorder="1" applyAlignment="1">
      <alignment horizontal="center" vertical="center" wrapText="1"/>
    </xf>
    <xf numFmtId="187" fontId="3" fillId="36" borderId="22" xfId="0" applyNumberFormat="1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 wrapText="1"/>
    </xf>
    <xf numFmtId="49" fontId="70" fillId="36" borderId="22" xfId="55" applyNumberFormat="1" applyFont="1" applyFill="1" applyBorder="1" applyAlignment="1" applyProtection="1">
      <alignment horizontal="center" vertical="top" shrinkToFit="1"/>
      <protection/>
    </xf>
    <xf numFmtId="191" fontId="3" fillId="36" borderId="22" xfId="199" applyNumberFormat="1" applyFont="1" applyFill="1" applyBorder="1" applyAlignment="1">
      <alignment horizontal="right" vertical="center"/>
    </xf>
    <xf numFmtId="191" fontId="3" fillId="36" borderId="22" xfId="199" applyNumberFormat="1" applyFont="1" applyFill="1" applyBorder="1" applyAlignment="1">
      <alignment horizontal="right" vertical="center" wrapText="1"/>
    </xf>
    <xf numFmtId="190" fontId="3" fillId="36" borderId="22" xfId="199" applyNumberFormat="1" applyFont="1" applyFill="1" applyBorder="1" applyAlignment="1">
      <alignment horizontal="right" vertical="center" wrapText="1"/>
    </xf>
    <xf numFmtId="49" fontId="70" fillId="36" borderId="22" xfId="0" applyNumberFormat="1" applyFont="1" applyFill="1" applyBorder="1" applyAlignment="1">
      <alignment horizontal="center" vertical="center" wrapText="1"/>
    </xf>
    <xf numFmtId="0" fontId="71" fillId="36" borderId="22" xfId="0" applyFont="1" applyFill="1" applyBorder="1" applyAlignment="1">
      <alignment horizontal="center" vertical="center" wrapText="1"/>
    </xf>
    <xf numFmtId="190" fontId="3" fillId="36" borderId="22" xfId="199" applyNumberFormat="1" applyFont="1" applyFill="1" applyBorder="1" applyAlignment="1">
      <alignment horizontal="right" vertical="center"/>
    </xf>
    <xf numFmtId="0" fontId="5" fillId="36" borderId="22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center" wrapText="1"/>
    </xf>
    <xf numFmtId="179" fontId="7" fillId="0" borderId="22" xfId="0" applyNumberFormat="1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70" fillId="36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49" fontId="5" fillId="36" borderId="22" xfId="0" applyNumberFormat="1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2" xfId="0" applyNumberFormat="1" applyFont="1" applyFill="1" applyBorder="1" applyAlignment="1">
      <alignment horizontal="center" vertical="center" wrapText="1"/>
    </xf>
    <xf numFmtId="180" fontId="5" fillId="36" borderId="22" xfId="0" applyNumberFormat="1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0" fontId="5" fillId="36" borderId="2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wrapText="1"/>
    </xf>
    <xf numFmtId="0" fontId="3" fillId="0" borderId="23" xfId="92" applyNumberFormat="1" applyFont="1" applyFill="1" applyBorder="1" applyAlignment="1" applyProtection="1">
      <alignment horizontal="left" vertical="center" wrapText="1"/>
      <protection/>
    </xf>
    <xf numFmtId="0" fontId="3" fillId="0" borderId="26" xfId="92" applyNumberFormat="1" applyFont="1" applyFill="1" applyBorder="1" applyAlignment="1">
      <alignment horizontal="left" vertical="center" wrapText="1"/>
      <protection/>
    </xf>
    <xf numFmtId="0" fontId="3" fillId="0" borderId="22" xfId="93" applyNumberFormat="1" applyFont="1" applyFill="1" applyBorder="1" applyAlignment="1" applyProtection="1">
      <alignment horizontal="center" vertical="center" wrapText="1"/>
      <protection/>
    </xf>
    <xf numFmtId="0" fontId="3" fillId="0" borderId="22" xfId="93" applyNumberFormat="1" applyFont="1" applyFill="1" applyBorder="1" applyAlignment="1">
      <alignment horizontal="center" vertical="center" wrapText="1"/>
      <protection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9" fontId="5" fillId="36" borderId="23" xfId="0" applyNumberFormat="1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horizontal="center" vertical="center" wrapText="1"/>
    </xf>
    <xf numFmtId="190" fontId="3" fillId="0" borderId="23" xfId="0" applyNumberFormat="1" applyFont="1" applyFill="1" applyBorder="1" applyAlignment="1">
      <alignment horizontal="center" vertical="center" wrapText="1"/>
    </xf>
    <xf numFmtId="190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</cellXfs>
  <cellStyles count="1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ex73" xfId="50"/>
    <cellStyle name="ex73 2" xfId="51"/>
    <cellStyle name="ex74" xfId="52"/>
    <cellStyle name="ex74 2" xfId="53"/>
    <cellStyle name="ex75" xfId="54"/>
    <cellStyle name="ex76" xfId="55"/>
    <cellStyle name="ex77" xfId="56"/>
    <cellStyle name="ex78" xfId="57"/>
    <cellStyle name="ex79" xfId="58"/>
    <cellStyle name="ex80" xfId="59"/>
    <cellStyle name="ex81" xfId="60"/>
    <cellStyle name="ex82" xfId="61"/>
    <cellStyle name="ex83" xfId="62"/>
    <cellStyle name="ex84" xfId="63"/>
    <cellStyle name="ex85" xfId="64"/>
    <cellStyle name="ex86" xfId="65"/>
    <cellStyle name="ex87" xfId="66"/>
    <cellStyle name="ex88" xfId="67"/>
    <cellStyle name="ex89" xfId="68"/>
    <cellStyle name="ex90" xfId="69"/>
    <cellStyle name="ex91" xfId="70"/>
    <cellStyle name="ex92" xfId="71"/>
    <cellStyle name="st100" xfId="72"/>
    <cellStyle name="st101" xfId="73"/>
    <cellStyle name="st102" xfId="74"/>
    <cellStyle name="st103" xfId="75"/>
    <cellStyle name="st104" xfId="76"/>
    <cellStyle name="st105" xfId="77"/>
    <cellStyle name="st106" xfId="78"/>
    <cellStyle name="st107" xfId="79"/>
    <cellStyle name="st57" xfId="80"/>
    <cellStyle name="st93" xfId="81"/>
    <cellStyle name="st94" xfId="82"/>
    <cellStyle name="st95" xfId="83"/>
    <cellStyle name="st96" xfId="84"/>
    <cellStyle name="st97" xfId="85"/>
    <cellStyle name="st98" xfId="86"/>
    <cellStyle name="st99" xfId="87"/>
    <cellStyle name="style0" xfId="88"/>
    <cellStyle name="td" xfId="89"/>
    <cellStyle name="tr" xfId="90"/>
    <cellStyle name="xl_bot_header" xfId="91"/>
    <cellStyle name="xl28" xfId="92"/>
    <cellStyle name="xl40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10" xfId="115"/>
    <cellStyle name="Обычный 2 10 2" xfId="116"/>
    <cellStyle name="Обычный 2 11" xfId="117"/>
    <cellStyle name="Обычный 2 11 2" xfId="118"/>
    <cellStyle name="Обычный 2 12" xfId="119"/>
    <cellStyle name="Обычный 2 12 2" xfId="120"/>
    <cellStyle name="Обычный 2 13" xfId="121"/>
    <cellStyle name="Обычный 2 13 2" xfId="122"/>
    <cellStyle name="Обычный 2 14" xfId="123"/>
    <cellStyle name="Обычный 2 14 2" xfId="124"/>
    <cellStyle name="Обычный 2 15" xfId="125"/>
    <cellStyle name="Обычный 2 15 2" xfId="126"/>
    <cellStyle name="Обычный 2 16" xfId="127"/>
    <cellStyle name="Обычный 2 16 2" xfId="128"/>
    <cellStyle name="Обычный 2 17" xfId="129"/>
    <cellStyle name="Обычный 2 17 2" xfId="130"/>
    <cellStyle name="Обычный 2 18" xfId="131"/>
    <cellStyle name="Обычный 2 18 2" xfId="132"/>
    <cellStyle name="Обычный 2 19" xfId="133"/>
    <cellStyle name="Обычный 2 19 2" xfId="134"/>
    <cellStyle name="Обычный 2 2" xfId="135"/>
    <cellStyle name="Обычный 2 2 2" xfId="136"/>
    <cellStyle name="Обычный 2 20" xfId="137"/>
    <cellStyle name="Обычный 2 20 2" xfId="138"/>
    <cellStyle name="Обычный 2 21" xfId="139"/>
    <cellStyle name="Обычный 2 21 2" xfId="140"/>
    <cellStyle name="Обычный 2 22" xfId="141"/>
    <cellStyle name="Обычный 2 22 2" xfId="142"/>
    <cellStyle name="Обычный 2 23" xfId="143"/>
    <cellStyle name="Обычный 2 23 2" xfId="144"/>
    <cellStyle name="Обычный 2 24" xfId="145"/>
    <cellStyle name="Обычный 2 24 2" xfId="146"/>
    <cellStyle name="Обычный 2 25" xfId="147"/>
    <cellStyle name="Обычный 2 25 2" xfId="148"/>
    <cellStyle name="Обычный 2 26" xfId="149"/>
    <cellStyle name="Обычный 2 26 2" xfId="150"/>
    <cellStyle name="Обычный 2 27" xfId="151"/>
    <cellStyle name="Обычный 2 27 2" xfId="152"/>
    <cellStyle name="Обычный 2 28" xfId="153"/>
    <cellStyle name="Обычный 2 28 2" xfId="154"/>
    <cellStyle name="Обычный 2 29" xfId="155"/>
    <cellStyle name="Обычный 2 29 2" xfId="156"/>
    <cellStyle name="Обычный 2 3" xfId="157"/>
    <cellStyle name="Обычный 2 3 2" xfId="158"/>
    <cellStyle name="Обычный 2 30" xfId="159"/>
    <cellStyle name="Обычный 2 30 2" xfId="160"/>
    <cellStyle name="Обычный 2 31" xfId="161"/>
    <cellStyle name="Обычный 2 31 2" xfId="162"/>
    <cellStyle name="Обычный 2 32" xfId="163"/>
    <cellStyle name="Обычный 2 32 2" xfId="164"/>
    <cellStyle name="Обычный 2 33" xfId="165"/>
    <cellStyle name="Обычный 2 33 2" xfId="166"/>
    <cellStyle name="Обычный 2 34" xfId="167"/>
    <cellStyle name="Обычный 2 34 2" xfId="168"/>
    <cellStyle name="Обычный 2 35" xfId="169"/>
    <cellStyle name="Обычный 2 35 2" xfId="170"/>
    <cellStyle name="Обычный 2 36" xfId="171"/>
    <cellStyle name="Обычный 2 36 2" xfId="172"/>
    <cellStyle name="Обычный 2 4" xfId="173"/>
    <cellStyle name="Обычный 2 4 2" xfId="174"/>
    <cellStyle name="Обычный 2 5" xfId="175"/>
    <cellStyle name="Обычный 2 5 2" xfId="176"/>
    <cellStyle name="Обычный 2 6" xfId="177"/>
    <cellStyle name="Обычный 2 6 2" xfId="178"/>
    <cellStyle name="Обычный 2 7" xfId="179"/>
    <cellStyle name="Обычный 2 7 2" xfId="180"/>
    <cellStyle name="Обычный 2 8" xfId="181"/>
    <cellStyle name="Обычный 2 8 2" xfId="182"/>
    <cellStyle name="Обычный 2 9" xfId="183"/>
    <cellStyle name="Обычный 2 9 2" xfId="184"/>
    <cellStyle name="Обычный 3" xfId="185"/>
    <cellStyle name="Обычный 4" xfId="186"/>
    <cellStyle name="Обычный 5" xfId="187"/>
    <cellStyle name="Обычный 6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Финансовый 10" xfId="198"/>
    <cellStyle name="Финансовый 2" xfId="199"/>
    <cellStyle name="Хороший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abSelected="1" zoomScale="70" zoomScaleNormal="70" zoomScalePageLayoutView="0" workbookViewId="0" topLeftCell="A1">
      <pane xSplit="2" ySplit="6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2" sqref="N52"/>
    </sheetView>
  </sheetViews>
  <sheetFormatPr defaultColWidth="22.28125" defaultRowHeight="15"/>
  <cols>
    <col min="1" max="1" width="48.140625" style="38" customWidth="1"/>
    <col min="2" max="2" width="27.140625" style="3" customWidth="1"/>
    <col min="3" max="3" width="17.7109375" style="3" customWidth="1"/>
    <col min="4" max="4" width="18.7109375" style="3" customWidth="1"/>
    <col min="5" max="6" width="20.00390625" style="17" customWidth="1"/>
    <col min="7" max="7" width="14.00390625" style="17" customWidth="1"/>
    <col min="8" max="8" width="18.57421875" style="10" customWidth="1"/>
    <col min="9" max="9" width="14.421875" style="10" customWidth="1"/>
    <col min="10" max="10" width="37.57421875" style="48" customWidth="1"/>
    <col min="11" max="11" width="42.8515625" style="46" customWidth="1"/>
    <col min="12" max="226" width="8.7109375" style="1" customWidth="1"/>
    <col min="227" max="227" width="3.57421875" style="1" customWidth="1"/>
    <col min="228" max="16384" width="22.28125" style="1" customWidth="1"/>
  </cols>
  <sheetData>
    <row r="2" spans="1:12" ht="53.25" customHeigh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3"/>
      <c r="K2" s="64"/>
      <c r="L2" s="1" t="s">
        <v>168</v>
      </c>
    </row>
    <row r="4" spans="2:11" ht="15.75">
      <c r="B4" s="2"/>
      <c r="C4" s="2"/>
      <c r="E4" s="13"/>
      <c r="F4" s="13"/>
      <c r="G4" s="13"/>
      <c r="I4" s="3"/>
      <c r="K4" s="45" t="s">
        <v>84</v>
      </c>
    </row>
    <row r="5" spans="1:11" s="2" customFormat="1" ht="76.5" customHeight="1">
      <c r="A5" s="65" t="s">
        <v>85</v>
      </c>
      <c r="B5" s="67" t="s">
        <v>86</v>
      </c>
      <c r="C5" s="69" t="s">
        <v>122</v>
      </c>
      <c r="D5" s="69" t="s">
        <v>123</v>
      </c>
      <c r="E5" s="73" t="s">
        <v>124</v>
      </c>
      <c r="F5" s="57" t="s">
        <v>174</v>
      </c>
      <c r="G5" s="58"/>
      <c r="H5" s="57" t="s">
        <v>169</v>
      </c>
      <c r="I5" s="58"/>
      <c r="J5" s="77" t="s">
        <v>177</v>
      </c>
      <c r="K5" s="75" t="s">
        <v>170</v>
      </c>
    </row>
    <row r="6" spans="1:11" s="2" customFormat="1" ht="47.25">
      <c r="A6" s="66"/>
      <c r="B6" s="68"/>
      <c r="C6" s="70"/>
      <c r="D6" s="70"/>
      <c r="E6" s="74"/>
      <c r="F6" s="35" t="s">
        <v>87</v>
      </c>
      <c r="G6" s="5" t="s">
        <v>175</v>
      </c>
      <c r="H6" s="35" t="s">
        <v>87</v>
      </c>
      <c r="I6" s="5" t="s">
        <v>88</v>
      </c>
      <c r="J6" s="78"/>
      <c r="K6" s="76"/>
    </row>
    <row r="7" spans="1:11" ht="25.5">
      <c r="A7" s="39" t="s">
        <v>0</v>
      </c>
      <c r="B7" s="5" t="s">
        <v>1</v>
      </c>
      <c r="C7" s="9">
        <f>C8+C53</f>
        <v>21597924.2</v>
      </c>
      <c r="D7" s="9">
        <f>D8+D53</f>
        <v>28233467.9</v>
      </c>
      <c r="E7" s="15">
        <f>E8+E53</f>
        <v>27186773.7</v>
      </c>
      <c r="F7" s="15">
        <f>D7-C7</f>
        <v>6635543.7</v>
      </c>
      <c r="G7" s="15">
        <f>D7/C7*100</f>
        <v>130.7</v>
      </c>
      <c r="H7" s="9">
        <f>E7-D7</f>
        <v>-1046694.2</v>
      </c>
      <c r="I7" s="9">
        <f>E7/D7*100</f>
        <v>96.3</v>
      </c>
      <c r="J7" s="50"/>
      <c r="K7" s="11" t="s">
        <v>172</v>
      </c>
    </row>
    <row r="8" spans="1:11" s="6" customFormat="1" ht="31.5">
      <c r="A8" s="39" t="s">
        <v>2</v>
      </c>
      <c r="B8" s="5" t="s">
        <v>3</v>
      </c>
      <c r="C8" s="9">
        <f>C9+C27</f>
        <v>5723944.9</v>
      </c>
      <c r="D8" s="9">
        <f>D9+D27</f>
        <v>5877287.5</v>
      </c>
      <c r="E8" s="15">
        <f>E9+E27</f>
        <v>5897196.9</v>
      </c>
      <c r="F8" s="15">
        <f aca="true" t="shared" si="0" ref="F8:F69">D8-C8</f>
        <v>153342.6</v>
      </c>
      <c r="G8" s="15">
        <f aca="true" t="shared" si="1" ref="G8:G69">D8/C8*100</f>
        <v>102.7</v>
      </c>
      <c r="H8" s="9">
        <f aca="true" t="shared" si="2" ref="H8:H66">E8-D8</f>
        <v>19909.4</v>
      </c>
      <c r="I8" s="9">
        <f aca="true" t="shared" si="3" ref="I8:I66">E8/D8*100</f>
        <v>100.3</v>
      </c>
      <c r="J8" s="11" t="s">
        <v>205</v>
      </c>
      <c r="K8" s="11" t="s">
        <v>172</v>
      </c>
    </row>
    <row r="9" spans="1:11" s="6" customFormat="1" ht="25.5">
      <c r="A9" s="39" t="s">
        <v>4</v>
      </c>
      <c r="B9" s="5"/>
      <c r="C9" s="9">
        <f>C10+C13+C15+C18+C21+C23+C26</f>
        <v>5500627.4</v>
      </c>
      <c r="D9" s="9">
        <f>D10+D13+D15+D18+D21+D23+D26</f>
        <v>5554717.2</v>
      </c>
      <c r="E9" s="15">
        <f>E10+E13+E15+E18+E21+E23+E26</f>
        <v>5555597.8</v>
      </c>
      <c r="F9" s="15">
        <f t="shared" si="0"/>
        <v>54089.8</v>
      </c>
      <c r="G9" s="15">
        <f t="shared" si="1"/>
        <v>101</v>
      </c>
      <c r="H9" s="9">
        <f t="shared" si="2"/>
        <v>880.6</v>
      </c>
      <c r="I9" s="9">
        <f t="shared" si="3"/>
        <v>100</v>
      </c>
      <c r="J9" s="11" t="s">
        <v>205</v>
      </c>
      <c r="K9" s="11" t="s">
        <v>172</v>
      </c>
    </row>
    <row r="10" spans="1:11" ht="25.5">
      <c r="A10" s="40" t="s">
        <v>5</v>
      </c>
      <c r="B10" s="4" t="s">
        <v>6</v>
      </c>
      <c r="C10" s="8">
        <f>C11+C12</f>
        <v>2870836</v>
      </c>
      <c r="D10" s="8">
        <f>D11+D12</f>
        <v>2894183</v>
      </c>
      <c r="E10" s="14">
        <f>E11+E12</f>
        <v>2961247.1</v>
      </c>
      <c r="F10" s="15">
        <f t="shared" si="0"/>
        <v>23347</v>
      </c>
      <c r="G10" s="15">
        <f t="shared" si="1"/>
        <v>100.8</v>
      </c>
      <c r="H10" s="9">
        <f t="shared" si="2"/>
        <v>67064.1</v>
      </c>
      <c r="I10" s="9">
        <f t="shared" si="3"/>
        <v>102.3</v>
      </c>
      <c r="J10" s="11" t="s">
        <v>205</v>
      </c>
      <c r="K10" s="11" t="s">
        <v>172</v>
      </c>
    </row>
    <row r="11" spans="1:11" ht="75" customHeight="1">
      <c r="A11" s="40" t="s">
        <v>7</v>
      </c>
      <c r="B11" s="4" t="s">
        <v>8</v>
      </c>
      <c r="C11" s="8">
        <v>1072659</v>
      </c>
      <c r="D11" s="8">
        <v>1108060</v>
      </c>
      <c r="E11" s="16">
        <v>1145081.8</v>
      </c>
      <c r="F11" s="15">
        <f t="shared" si="0"/>
        <v>35401</v>
      </c>
      <c r="G11" s="15">
        <f t="shared" si="1"/>
        <v>103.3</v>
      </c>
      <c r="H11" s="9">
        <f t="shared" si="2"/>
        <v>37021.8</v>
      </c>
      <c r="I11" s="9">
        <f t="shared" si="3"/>
        <v>103.3</v>
      </c>
      <c r="J11" s="11" t="s">
        <v>205</v>
      </c>
      <c r="K11" s="54" t="s">
        <v>173</v>
      </c>
    </row>
    <row r="12" spans="1:11" ht="35.25" customHeight="1">
      <c r="A12" s="40" t="s">
        <v>9</v>
      </c>
      <c r="B12" s="4" t="s">
        <v>10</v>
      </c>
      <c r="C12" s="8">
        <v>1798177</v>
      </c>
      <c r="D12" s="8">
        <v>1786123</v>
      </c>
      <c r="E12" s="16">
        <v>1816165.3</v>
      </c>
      <c r="F12" s="15">
        <f t="shared" si="0"/>
        <v>-12054</v>
      </c>
      <c r="G12" s="15">
        <f t="shared" si="1"/>
        <v>99.3</v>
      </c>
      <c r="H12" s="9">
        <f t="shared" si="2"/>
        <v>30042.3</v>
      </c>
      <c r="I12" s="9">
        <f t="shared" si="3"/>
        <v>101.7</v>
      </c>
      <c r="J12" s="11" t="s">
        <v>205</v>
      </c>
      <c r="K12" s="11" t="s">
        <v>172</v>
      </c>
    </row>
    <row r="13" spans="1:11" ht="38.25">
      <c r="A13" s="41" t="s">
        <v>11</v>
      </c>
      <c r="B13" s="4" t="s">
        <v>12</v>
      </c>
      <c r="C13" s="8">
        <f>C14</f>
        <v>2181996.2</v>
      </c>
      <c r="D13" s="8">
        <f>D14</f>
        <v>2224970</v>
      </c>
      <c r="E13" s="8">
        <f>E14</f>
        <v>2153139.3</v>
      </c>
      <c r="F13" s="15">
        <f t="shared" si="0"/>
        <v>42973.8</v>
      </c>
      <c r="G13" s="15">
        <f t="shared" si="1"/>
        <v>102</v>
      </c>
      <c r="H13" s="9">
        <f t="shared" si="2"/>
        <v>-71830.7</v>
      </c>
      <c r="I13" s="9">
        <f t="shared" si="3"/>
        <v>96.8</v>
      </c>
      <c r="J13" s="11" t="s">
        <v>205</v>
      </c>
      <c r="K13" s="11" t="s">
        <v>172</v>
      </c>
    </row>
    <row r="14" spans="1:11" ht="47.25">
      <c r="A14" s="40" t="s">
        <v>13</v>
      </c>
      <c r="B14" s="4" t="s">
        <v>14</v>
      </c>
      <c r="C14" s="8">
        <v>2181996.2</v>
      </c>
      <c r="D14" s="8">
        <v>2224970</v>
      </c>
      <c r="E14" s="16">
        <v>2153139.3</v>
      </c>
      <c r="F14" s="15">
        <f t="shared" si="0"/>
        <v>42973.8</v>
      </c>
      <c r="G14" s="15">
        <f t="shared" si="1"/>
        <v>102</v>
      </c>
      <c r="H14" s="9">
        <f t="shared" si="2"/>
        <v>-71830.7</v>
      </c>
      <c r="I14" s="9">
        <f t="shared" si="3"/>
        <v>96.8</v>
      </c>
      <c r="J14" s="11" t="s">
        <v>205</v>
      </c>
      <c r="K14" s="11" t="s">
        <v>172</v>
      </c>
    </row>
    <row r="15" spans="1:11" ht="63.75" customHeight="1">
      <c r="A15" s="40" t="s">
        <v>15</v>
      </c>
      <c r="B15" s="4" t="s">
        <v>16</v>
      </c>
      <c r="C15" s="8">
        <v>0</v>
      </c>
      <c r="D15" s="9">
        <f>D16+D17</f>
        <v>136</v>
      </c>
      <c r="E15" s="9">
        <f>E16+E17</f>
        <v>201.1</v>
      </c>
      <c r="F15" s="15">
        <f t="shared" si="0"/>
        <v>136</v>
      </c>
      <c r="G15" s="15"/>
      <c r="H15" s="9">
        <f t="shared" si="2"/>
        <v>65.1</v>
      </c>
      <c r="I15" s="9">
        <f t="shared" si="3"/>
        <v>147.9</v>
      </c>
      <c r="J15" s="47" t="s">
        <v>176</v>
      </c>
      <c r="K15" s="11" t="s">
        <v>176</v>
      </c>
    </row>
    <row r="16" spans="1:11" ht="57.75" customHeight="1">
      <c r="A16" s="40" t="s">
        <v>17</v>
      </c>
      <c r="B16" s="4" t="s">
        <v>18</v>
      </c>
      <c r="C16" s="8">
        <v>0</v>
      </c>
      <c r="D16" s="8">
        <v>36</v>
      </c>
      <c r="E16" s="16">
        <v>35.5</v>
      </c>
      <c r="F16" s="15">
        <f t="shared" si="0"/>
        <v>36</v>
      </c>
      <c r="G16" s="15"/>
      <c r="H16" s="9">
        <f t="shared" si="2"/>
        <v>-0.5</v>
      </c>
      <c r="I16" s="9">
        <f t="shared" si="3"/>
        <v>98.6</v>
      </c>
      <c r="J16" s="11" t="s">
        <v>180</v>
      </c>
      <c r="K16" s="11" t="s">
        <v>172</v>
      </c>
    </row>
    <row r="17" spans="1:11" ht="36.75" customHeight="1">
      <c r="A17" s="40" t="s">
        <v>135</v>
      </c>
      <c r="B17" s="12">
        <v>1050600001000</v>
      </c>
      <c r="C17" s="8"/>
      <c r="D17" s="8">
        <v>100</v>
      </c>
      <c r="E17" s="16">
        <v>165.6</v>
      </c>
      <c r="F17" s="15">
        <f t="shared" si="0"/>
        <v>100</v>
      </c>
      <c r="G17" s="15"/>
      <c r="H17" s="9">
        <f t="shared" si="2"/>
        <v>65.6</v>
      </c>
      <c r="I17" s="9">
        <f t="shared" si="3"/>
        <v>165.6</v>
      </c>
      <c r="J17" s="47" t="s">
        <v>171</v>
      </c>
      <c r="K17" s="11" t="s">
        <v>171</v>
      </c>
    </row>
    <row r="18" spans="1:11" ht="25.5">
      <c r="A18" s="40" t="s">
        <v>19</v>
      </c>
      <c r="B18" s="4" t="s">
        <v>20</v>
      </c>
      <c r="C18" s="8">
        <f>C19+C20</f>
        <v>423739</v>
      </c>
      <c r="D18" s="9">
        <f>D19+D20</f>
        <v>413507</v>
      </c>
      <c r="E18" s="14">
        <f>E19+E20</f>
        <v>417783.5</v>
      </c>
      <c r="F18" s="15">
        <f t="shared" si="0"/>
        <v>-10232</v>
      </c>
      <c r="G18" s="15">
        <f t="shared" si="1"/>
        <v>97.6</v>
      </c>
      <c r="H18" s="9">
        <f t="shared" si="2"/>
        <v>4276.5</v>
      </c>
      <c r="I18" s="9">
        <f t="shared" si="3"/>
        <v>101</v>
      </c>
      <c r="J18" s="11" t="s">
        <v>205</v>
      </c>
      <c r="K18" s="11" t="s">
        <v>172</v>
      </c>
    </row>
    <row r="19" spans="1:11" ht="75.75" customHeight="1">
      <c r="A19" s="40" t="s">
        <v>21</v>
      </c>
      <c r="B19" s="4" t="s">
        <v>22</v>
      </c>
      <c r="C19" s="8">
        <v>268133</v>
      </c>
      <c r="D19" s="8">
        <v>252830</v>
      </c>
      <c r="E19" s="16">
        <v>250010.2</v>
      </c>
      <c r="F19" s="15">
        <f t="shared" si="0"/>
        <v>-15303</v>
      </c>
      <c r="G19" s="15">
        <f t="shared" si="1"/>
        <v>94.3</v>
      </c>
      <c r="H19" s="9">
        <f t="shared" si="2"/>
        <v>-2819.8</v>
      </c>
      <c r="I19" s="9">
        <f t="shared" si="3"/>
        <v>98.9</v>
      </c>
      <c r="J19" s="47" t="s">
        <v>178</v>
      </c>
      <c r="K19" s="11" t="s">
        <v>172</v>
      </c>
    </row>
    <row r="20" spans="1:11" ht="41.25" customHeight="1">
      <c r="A20" s="40" t="s">
        <v>23</v>
      </c>
      <c r="B20" s="4" t="s">
        <v>24</v>
      </c>
      <c r="C20" s="8">
        <v>155606</v>
      </c>
      <c r="D20" s="8">
        <v>160677</v>
      </c>
      <c r="E20" s="16">
        <v>167773.3</v>
      </c>
      <c r="F20" s="15">
        <f t="shared" si="0"/>
        <v>5071</v>
      </c>
      <c r="G20" s="15">
        <f t="shared" si="1"/>
        <v>103.3</v>
      </c>
      <c r="H20" s="9">
        <f t="shared" si="2"/>
        <v>7096.3</v>
      </c>
      <c r="I20" s="9">
        <f t="shared" si="3"/>
        <v>104.4</v>
      </c>
      <c r="J20" s="11" t="s">
        <v>205</v>
      </c>
      <c r="K20" s="11" t="s">
        <v>172</v>
      </c>
    </row>
    <row r="21" spans="1:11" ht="25.5">
      <c r="A21" s="41" t="s">
        <v>25</v>
      </c>
      <c r="B21" s="4" t="s">
        <v>26</v>
      </c>
      <c r="C21" s="8">
        <f>C22</f>
        <v>1</v>
      </c>
      <c r="D21" s="8">
        <f>D22</f>
        <v>1</v>
      </c>
      <c r="E21" s="14">
        <f>E22</f>
        <v>0.7</v>
      </c>
      <c r="F21" s="15">
        <f t="shared" si="0"/>
        <v>0</v>
      </c>
      <c r="G21" s="15">
        <f t="shared" si="1"/>
        <v>100</v>
      </c>
      <c r="H21" s="9">
        <f t="shared" si="2"/>
        <v>-0.3</v>
      </c>
      <c r="I21" s="9">
        <f t="shared" si="3"/>
        <v>70</v>
      </c>
      <c r="J21" s="9" t="s">
        <v>181</v>
      </c>
      <c r="K21" s="33" t="s">
        <v>206</v>
      </c>
    </row>
    <row r="22" spans="1:11" ht="47.25">
      <c r="A22" s="40" t="s">
        <v>27</v>
      </c>
      <c r="B22" s="4" t="s">
        <v>28</v>
      </c>
      <c r="C22" s="8">
        <v>1</v>
      </c>
      <c r="D22" s="8">
        <v>1</v>
      </c>
      <c r="E22" s="16">
        <v>0.7</v>
      </c>
      <c r="F22" s="15">
        <f t="shared" si="0"/>
        <v>0</v>
      </c>
      <c r="G22" s="15">
        <f t="shared" si="1"/>
        <v>100</v>
      </c>
      <c r="H22" s="9">
        <f t="shared" si="2"/>
        <v>-0.3</v>
      </c>
      <c r="I22" s="9">
        <f t="shared" si="3"/>
        <v>70</v>
      </c>
      <c r="J22" s="9" t="s">
        <v>181</v>
      </c>
      <c r="K22" s="33" t="s">
        <v>206</v>
      </c>
    </row>
    <row r="23" spans="1:11" ht="99.75" customHeight="1">
      <c r="A23" s="40" t="s">
        <v>29</v>
      </c>
      <c r="B23" s="4" t="s">
        <v>30</v>
      </c>
      <c r="C23" s="8">
        <f>C24+C25</f>
        <v>24055.2</v>
      </c>
      <c r="D23" s="9">
        <f>D24+D25</f>
        <v>21920.2</v>
      </c>
      <c r="E23" s="14">
        <f>E24+E25</f>
        <v>23221.8</v>
      </c>
      <c r="F23" s="15">
        <f t="shared" si="0"/>
        <v>-2135</v>
      </c>
      <c r="G23" s="15">
        <f t="shared" si="1"/>
        <v>91.1</v>
      </c>
      <c r="H23" s="9">
        <f t="shared" si="2"/>
        <v>1301.6</v>
      </c>
      <c r="I23" s="9">
        <f t="shared" si="3"/>
        <v>105.9</v>
      </c>
      <c r="J23" s="47" t="s">
        <v>179</v>
      </c>
      <c r="K23" s="34" t="s">
        <v>215</v>
      </c>
    </row>
    <row r="24" spans="1:11" ht="121.5" customHeight="1">
      <c r="A24" s="40" t="s">
        <v>100</v>
      </c>
      <c r="B24" s="7" t="s">
        <v>101</v>
      </c>
      <c r="C24" s="8">
        <v>1130</v>
      </c>
      <c r="D24" s="8">
        <v>406.5</v>
      </c>
      <c r="E24" s="14">
        <v>402.7</v>
      </c>
      <c r="F24" s="15">
        <f t="shared" si="0"/>
        <v>-723.5</v>
      </c>
      <c r="G24" s="15">
        <f t="shared" si="1"/>
        <v>36</v>
      </c>
      <c r="H24" s="9">
        <f t="shared" si="2"/>
        <v>-3.8</v>
      </c>
      <c r="I24" s="9">
        <f t="shared" si="3"/>
        <v>99.1</v>
      </c>
      <c r="J24" s="47" t="s">
        <v>179</v>
      </c>
      <c r="K24" s="11" t="s">
        <v>172</v>
      </c>
    </row>
    <row r="25" spans="1:11" ht="54" customHeight="1">
      <c r="A25" s="40" t="s">
        <v>31</v>
      </c>
      <c r="B25" s="4" t="s">
        <v>32</v>
      </c>
      <c r="C25" s="8">
        <v>22925.2</v>
      </c>
      <c r="D25" s="8">
        <v>21513.7</v>
      </c>
      <c r="E25" s="14">
        <v>22819.1</v>
      </c>
      <c r="F25" s="15">
        <f t="shared" si="0"/>
        <v>-1411.5</v>
      </c>
      <c r="G25" s="15">
        <f t="shared" si="1"/>
        <v>93.8</v>
      </c>
      <c r="H25" s="9">
        <f t="shared" si="2"/>
        <v>1305.4</v>
      </c>
      <c r="I25" s="9">
        <f t="shared" si="3"/>
        <v>106.1</v>
      </c>
      <c r="J25" s="47" t="s">
        <v>193</v>
      </c>
      <c r="K25" s="34" t="s">
        <v>215</v>
      </c>
    </row>
    <row r="26" spans="1:11" ht="47.25">
      <c r="A26" s="40" t="s">
        <v>33</v>
      </c>
      <c r="B26" s="4" t="s">
        <v>34</v>
      </c>
      <c r="C26" s="8">
        <v>0</v>
      </c>
      <c r="D26" s="8">
        <v>0</v>
      </c>
      <c r="E26" s="14">
        <v>4.3</v>
      </c>
      <c r="F26" s="15">
        <f t="shared" si="0"/>
        <v>0</v>
      </c>
      <c r="G26" s="15" t="s">
        <v>181</v>
      </c>
      <c r="H26" s="9">
        <f t="shared" si="2"/>
        <v>4.3</v>
      </c>
      <c r="I26" s="9" t="s">
        <v>181</v>
      </c>
      <c r="J26" s="47" t="s">
        <v>181</v>
      </c>
      <c r="K26" s="11" t="s">
        <v>216</v>
      </c>
    </row>
    <row r="27" spans="1:11" ht="38.25">
      <c r="A27" s="39" t="s">
        <v>35</v>
      </c>
      <c r="B27" s="5"/>
      <c r="C27" s="9">
        <f>C28+C32+C36+C39+C42+C45+C50</f>
        <v>223317.5</v>
      </c>
      <c r="D27" s="9">
        <f>D28+D32+D36+D39+D42+D45+D50</f>
        <v>322570.3</v>
      </c>
      <c r="E27" s="9">
        <f>E28+E32+E36+E39+E42+E45+E50</f>
        <v>341599.1</v>
      </c>
      <c r="F27" s="15">
        <f t="shared" si="0"/>
        <v>99252.8</v>
      </c>
      <c r="G27" s="15">
        <f t="shared" si="1"/>
        <v>144.4</v>
      </c>
      <c r="H27" s="9">
        <f t="shared" si="2"/>
        <v>19028.8</v>
      </c>
      <c r="I27" s="9">
        <f t="shared" si="3"/>
        <v>105.9</v>
      </c>
      <c r="J27" s="50" t="s">
        <v>204</v>
      </c>
      <c r="K27" s="50" t="s">
        <v>204</v>
      </c>
    </row>
    <row r="28" spans="1:11" ht="78" customHeight="1">
      <c r="A28" s="40" t="s">
        <v>36</v>
      </c>
      <c r="B28" s="4" t="s">
        <v>37</v>
      </c>
      <c r="C28" s="8">
        <f>C29+C30+C31</f>
        <v>10887.1</v>
      </c>
      <c r="D28" s="8">
        <f>D29+D30+D31</f>
        <v>14607</v>
      </c>
      <c r="E28" s="8">
        <f>E29+E30+E31</f>
        <v>14713.8</v>
      </c>
      <c r="F28" s="15">
        <f t="shared" si="0"/>
        <v>3719.9</v>
      </c>
      <c r="G28" s="15">
        <f t="shared" si="1"/>
        <v>134.2</v>
      </c>
      <c r="H28" s="9">
        <f t="shared" si="2"/>
        <v>106.8</v>
      </c>
      <c r="I28" s="9">
        <f t="shared" si="3"/>
        <v>100.7</v>
      </c>
      <c r="J28" s="47" t="s">
        <v>192</v>
      </c>
      <c r="K28" s="11" t="s">
        <v>172</v>
      </c>
    </row>
    <row r="29" spans="1:11" ht="64.5" customHeight="1">
      <c r="A29" s="40" t="s">
        <v>38</v>
      </c>
      <c r="B29" s="4" t="s">
        <v>39</v>
      </c>
      <c r="C29" s="8">
        <v>75.7</v>
      </c>
      <c r="D29" s="8">
        <v>393</v>
      </c>
      <c r="E29" s="16">
        <v>395.2</v>
      </c>
      <c r="F29" s="15">
        <f t="shared" si="0"/>
        <v>317.3</v>
      </c>
      <c r="G29" s="15">
        <f t="shared" si="1"/>
        <v>519.2</v>
      </c>
      <c r="H29" s="9">
        <f t="shared" si="2"/>
        <v>2.2</v>
      </c>
      <c r="I29" s="9">
        <f t="shared" si="3"/>
        <v>100.6</v>
      </c>
      <c r="J29" s="47" t="s">
        <v>182</v>
      </c>
      <c r="K29" s="11" t="s">
        <v>172</v>
      </c>
    </row>
    <row r="30" spans="1:11" ht="134.25" customHeight="1">
      <c r="A30" s="40" t="s">
        <v>40</v>
      </c>
      <c r="B30" s="4" t="s">
        <v>41</v>
      </c>
      <c r="C30" s="8">
        <v>8394.5</v>
      </c>
      <c r="D30" s="8">
        <v>12608</v>
      </c>
      <c r="E30" s="16">
        <v>12648.9</v>
      </c>
      <c r="F30" s="15">
        <f t="shared" si="0"/>
        <v>4213.5</v>
      </c>
      <c r="G30" s="15">
        <f t="shared" si="1"/>
        <v>150.2</v>
      </c>
      <c r="H30" s="9">
        <f t="shared" si="2"/>
        <v>40.9</v>
      </c>
      <c r="I30" s="9">
        <f t="shared" si="3"/>
        <v>100.3</v>
      </c>
      <c r="J30" s="47" t="s">
        <v>183</v>
      </c>
      <c r="K30" s="11" t="s">
        <v>172</v>
      </c>
    </row>
    <row r="31" spans="1:11" ht="120.75" customHeight="1">
      <c r="A31" s="40" t="s">
        <v>42</v>
      </c>
      <c r="B31" s="4" t="s">
        <v>43</v>
      </c>
      <c r="C31" s="8">
        <v>2416.9</v>
      </c>
      <c r="D31" s="8">
        <v>1606</v>
      </c>
      <c r="E31" s="16">
        <v>1669.7</v>
      </c>
      <c r="F31" s="15">
        <f t="shared" si="0"/>
        <v>-810.9</v>
      </c>
      <c r="G31" s="15">
        <f t="shared" si="1"/>
        <v>66.4</v>
      </c>
      <c r="H31" s="9">
        <f t="shared" si="2"/>
        <v>63.7</v>
      </c>
      <c r="I31" s="9">
        <f t="shared" si="3"/>
        <v>104</v>
      </c>
      <c r="J31" s="47" t="s">
        <v>184</v>
      </c>
      <c r="K31" s="11" t="s">
        <v>172</v>
      </c>
    </row>
    <row r="32" spans="1:11" ht="204.75" customHeight="1">
      <c r="A32" s="40" t="s">
        <v>44</v>
      </c>
      <c r="B32" s="4" t="s">
        <v>45</v>
      </c>
      <c r="C32" s="8">
        <f>C33+C34+C35</f>
        <v>34299.6</v>
      </c>
      <c r="D32" s="9">
        <f>D33+D34+D35</f>
        <v>52376.6</v>
      </c>
      <c r="E32" s="15">
        <f>E33+E34+E35</f>
        <v>61624.9</v>
      </c>
      <c r="F32" s="15">
        <f t="shared" si="0"/>
        <v>18077</v>
      </c>
      <c r="G32" s="15">
        <f t="shared" si="1"/>
        <v>152.7</v>
      </c>
      <c r="H32" s="9">
        <f t="shared" si="2"/>
        <v>9248.3</v>
      </c>
      <c r="I32" s="9">
        <f t="shared" si="3"/>
        <v>117.7</v>
      </c>
      <c r="J32" s="47" t="s">
        <v>185</v>
      </c>
      <c r="K32" s="47" t="s">
        <v>185</v>
      </c>
    </row>
    <row r="33" spans="1:11" ht="69.75" customHeight="1">
      <c r="A33" s="40" t="s">
        <v>46</v>
      </c>
      <c r="B33" s="4" t="s">
        <v>47</v>
      </c>
      <c r="C33" s="8">
        <v>4862.7</v>
      </c>
      <c r="D33" s="8">
        <v>2060</v>
      </c>
      <c r="E33" s="16">
        <v>2356.4</v>
      </c>
      <c r="F33" s="15">
        <f t="shared" si="0"/>
        <v>-2802.7</v>
      </c>
      <c r="G33" s="15">
        <f t="shared" si="1"/>
        <v>42.4</v>
      </c>
      <c r="H33" s="9">
        <f t="shared" si="2"/>
        <v>296.4</v>
      </c>
      <c r="I33" s="9">
        <f t="shared" si="3"/>
        <v>114.4</v>
      </c>
      <c r="J33" s="53" t="s">
        <v>195</v>
      </c>
      <c r="K33" s="53" t="s">
        <v>196</v>
      </c>
    </row>
    <row r="34" spans="1:11" ht="106.5" customHeight="1">
      <c r="A34" s="40" t="s">
        <v>48</v>
      </c>
      <c r="B34" s="4" t="s">
        <v>49</v>
      </c>
      <c r="C34" s="8">
        <v>2955.9</v>
      </c>
      <c r="D34" s="8">
        <v>6637.6</v>
      </c>
      <c r="E34" s="16">
        <v>6659.5</v>
      </c>
      <c r="F34" s="15">
        <f t="shared" si="0"/>
        <v>3681.7</v>
      </c>
      <c r="G34" s="15">
        <f t="shared" si="1"/>
        <v>224.6</v>
      </c>
      <c r="H34" s="9">
        <f t="shared" si="2"/>
        <v>21.9</v>
      </c>
      <c r="I34" s="9">
        <f t="shared" si="3"/>
        <v>100.3</v>
      </c>
      <c r="J34" s="47" t="s">
        <v>194</v>
      </c>
      <c r="K34" s="11" t="s">
        <v>172</v>
      </c>
    </row>
    <row r="35" spans="1:11" ht="194.25" customHeight="1">
      <c r="A35" s="40" t="s">
        <v>50</v>
      </c>
      <c r="B35" s="4" t="s">
        <v>51</v>
      </c>
      <c r="C35" s="8">
        <v>26481</v>
      </c>
      <c r="D35" s="8">
        <v>43679</v>
      </c>
      <c r="E35" s="16">
        <v>52609</v>
      </c>
      <c r="F35" s="15">
        <f t="shared" si="0"/>
        <v>17198</v>
      </c>
      <c r="G35" s="15">
        <f t="shared" si="1"/>
        <v>164.9</v>
      </c>
      <c r="H35" s="9">
        <f t="shared" si="2"/>
        <v>8930</v>
      </c>
      <c r="I35" s="9">
        <f t="shared" si="3"/>
        <v>120.4</v>
      </c>
      <c r="J35" s="47" t="s">
        <v>197</v>
      </c>
      <c r="K35" s="33" t="s">
        <v>203</v>
      </c>
    </row>
    <row r="36" spans="1:11" ht="79.5" customHeight="1">
      <c r="A36" s="40" t="s">
        <v>52</v>
      </c>
      <c r="B36" s="4" t="s">
        <v>53</v>
      </c>
      <c r="C36" s="8">
        <f>C37+C38</f>
        <v>11881.8</v>
      </c>
      <c r="D36" s="9">
        <f>D37+D38</f>
        <v>38807.7</v>
      </c>
      <c r="E36" s="15">
        <f>E37+E38</f>
        <v>45437.4</v>
      </c>
      <c r="F36" s="15">
        <f t="shared" si="0"/>
        <v>26925.9</v>
      </c>
      <c r="G36" s="15">
        <f t="shared" si="1"/>
        <v>326.6</v>
      </c>
      <c r="H36" s="9">
        <f t="shared" si="2"/>
        <v>6629.7</v>
      </c>
      <c r="I36" s="9">
        <f t="shared" si="3"/>
        <v>117.1</v>
      </c>
      <c r="J36" s="47" t="s">
        <v>198</v>
      </c>
      <c r="K36" s="47" t="s">
        <v>198</v>
      </c>
    </row>
    <row r="37" spans="1:11" ht="114.75" customHeight="1">
      <c r="A37" s="40" t="s">
        <v>54</v>
      </c>
      <c r="B37" s="4" t="s">
        <v>55</v>
      </c>
      <c r="C37" s="8">
        <v>5656.8</v>
      </c>
      <c r="D37" s="8">
        <v>30813.5</v>
      </c>
      <c r="E37" s="16">
        <v>33961.5</v>
      </c>
      <c r="F37" s="15">
        <f t="shared" si="0"/>
        <v>25156.7</v>
      </c>
      <c r="G37" s="15">
        <f t="shared" si="1"/>
        <v>544.7</v>
      </c>
      <c r="H37" s="9">
        <f t="shared" si="2"/>
        <v>3148</v>
      </c>
      <c r="I37" s="9">
        <f t="shared" si="3"/>
        <v>110.2</v>
      </c>
      <c r="J37" s="47" t="s">
        <v>199</v>
      </c>
      <c r="K37" s="33" t="s">
        <v>137</v>
      </c>
    </row>
    <row r="38" spans="1:11" ht="61.5" customHeight="1">
      <c r="A38" s="40" t="s">
        <v>56</v>
      </c>
      <c r="B38" s="4" t="s">
        <v>57</v>
      </c>
      <c r="C38" s="8">
        <v>6225</v>
      </c>
      <c r="D38" s="8">
        <v>7994.2</v>
      </c>
      <c r="E38" s="16">
        <v>11475.9</v>
      </c>
      <c r="F38" s="15">
        <f t="shared" si="0"/>
        <v>1769.2</v>
      </c>
      <c r="G38" s="15">
        <f t="shared" si="1"/>
        <v>128.4</v>
      </c>
      <c r="H38" s="9">
        <f t="shared" si="2"/>
        <v>3481.7</v>
      </c>
      <c r="I38" s="9">
        <f t="shared" si="3"/>
        <v>143.6</v>
      </c>
      <c r="J38" s="47" t="s">
        <v>201</v>
      </c>
      <c r="K38" s="33" t="s">
        <v>202</v>
      </c>
    </row>
    <row r="39" spans="1:11" ht="38.25">
      <c r="A39" s="40" t="s">
        <v>58</v>
      </c>
      <c r="B39" s="4" t="s">
        <v>59</v>
      </c>
      <c r="C39" s="8">
        <f>C40+C41</f>
        <v>0</v>
      </c>
      <c r="D39" s="9">
        <f>D40+D41</f>
        <v>37522</v>
      </c>
      <c r="E39" s="9">
        <f>E40+E41</f>
        <v>37532</v>
      </c>
      <c r="F39" s="15">
        <f t="shared" si="0"/>
        <v>37522</v>
      </c>
      <c r="G39" s="15" t="s">
        <v>181</v>
      </c>
      <c r="H39" s="9">
        <f t="shared" si="2"/>
        <v>10</v>
      </c>
      <c r="I39" s="9">
        <f t="shared" si="3"/>
        <v>100</v>
      </c>
      <c r="J39" s="47" t="s">
        <v>218</v>
      </c>
      <c r="K39" s="33" t="s">
        <v>181</v>
      </c>
    </row>
    <row r="40" spans="1:11" ht="69" customHeight="1">
      <c r="A40" s="40" t="s">
        <v>60</v>
      </c>
      <c r="B40" s="4" t="s">
        <v>61</v>
      </c>
      <c r="C40" s="8">
        <v>0</v>
      </c>
      <c r="D40" s="8">
        <v>60</v>
      </c>
      <c r="E40" s="16">
        <v>69.8</v>
      </c>
      <c r="F40" s="15">
        <f t="shared" si="0"/>
        <v>60</v>
      </c>
      <c r="G40" s="15" t="s">
        <v>181</v>
      </c>
      <c r="H40" s="9">
        <f t="shared" si="2"/>
        <v>9.8</v>
      </c>
      <c r="I40" s="9">
        <f t="shared" si="3"/>
        <v>116.3</v>
      </c>
      <c r="J40" s="47" t="s">
        <v>200</v>
      </c>
      <c r="K40" s="47" t="s">
        <v>200</v>
      </c>
    </row>
    <row r="41" spans="1:11" ht="69" customHeight="1">
      <c r="A41" s="40" t="s">
        <v>133</v>
      </c>
      <c r="B41" s="12">
        <v>11413000000000000</v>
      </c>
      <c r="C41" s="8">
        <v>0</v>
      </c>
      <c r="D41" s="8">
        <v>37462</v>
      </c>
      <c r="E41" s="16">
        <v>37462.2</v>
      </c>
      <c r="F41" s="15">
        <f t="shared" si="0"/>
        <v>37462</v>
      </c>
      <c r="G41" s="15" t="s">
        <v>181</v>
      </c>
      <c r="H41" s="9">
        <f t="shared" si="2"/>
        <v>0.2</v>
      </c>
      <c r="I41" s="9">
        <f t="shared" si="3"/>
        <v>100</v>
      </c>
      <c r="J41" s="47" t="s">
        <v>219</v>
      </c>
      <c r="K41" s="51" t="s">
        <v>181</v>
      </c>
    </row>
    <row r="42" spans="1:11" ht="37.5" customHeight="1">
      <c r="A42" s="40" t="s">
        <v>62</v>
      </c>
      <c r="B42" s="4" t="s">
        <v>63</v>
      </c>
      <c r="C42" s="8">
        <f>C43+C44</f>
        <v>128.6</v>
      </c>
      <c r="D42" s="9">
        <f>D43+D44</f>
        <v>146.4</v>
      </c>
      <c r="E42" s="9">
        <f>E43+E44</f>
        <v>146</v>
      </c>
      <c r="F42" s="15">
        <f t="shared" si="0"/>
        <v>17.8</v>
      </c>
      <c r="G42" s="15">
        <f t="shared" si="1"/>
        <v>113.8</v>
      </c>
      <c r="H42" s="9">
        <f t="shared" si="2"/>
        <v>-0.4</v>
      </c>
      <c r="I42" s="9">
        <f t="shared" si="3"/>
        <v>99.7</v>
      </c>
      <c r="J42" s="47" t="s">
        <v>190</v>
      </c>
      <c r="K42" s="59" t="s">
        <v>172</v>
      </c>
    </row>
    <row r="43" spans="1:11" ht="96" customHeight="1">
      <c r="A43" s="40" t="s">
        <v>64</v>
      </c>
      <c r="B43" s="4" t="s">
        <v>65</v>
      </c>
      <c r="C43" s="8">
        <v>128.6</v>
      </c>
      <c r="D43" s="8">
        <v>53</v>
      </c>
      <c r="E43" s="16">
        <v>52.6</v>
      </c>
      <c r="F43" s="15">
        <f t="shared" si="0"/>
        <v>-75.6</v>
      </c>
      <c r="G43" s="15">
        <f t="shared" si="1"/>
        <v>41.2</v>
      </c>
      <c r="H43" s="9">
        <f t="shared" si="2"/>
        <v>-0.4</v>
      </c>
      <c r="I43" s="9">
        <f t="shared" si="3"/>
        <v>99.2</v>
      </c>
      <c r="J43" s="47" t="s">
        <v>189</v>
      </c>
      <c r="K43" s="60"/>
    </row>
    <row r="44" spans="1:11" ht="93" customHeight="1">
      <c r="A44" s="40" t="s">
        <v>134</v>
      </c>
      <c r="B44" s="12">
        <v>1.1507E+17</v>
      </c>
      <c r="C44" s="8"/>
      <c r="D44" s="8">
        <v>93.4</v>
      </c>
      <c r="E44" s="16">
        <v>93.4</v>
      </c>
      <c r="F44" s="15">
        <f t="shared" si="0"/>
        <v>93.4</v>
      </c>
      <c r="G44" s="15" t="s">
        <v>181</v>
      </c>
      <c r="H44" s="9">
        <f t="shared" si="2"/>
        <v>0</v>
      </c>
      <c r="I44" s="9">
        <f t="shared" si="3"/>
        <v>100</v>
      </c>
      <c r="J44" s="47" t="s">
        <v>188</v>
      </c>
      <c r="K44" s="51" t="s">
        <v>181</v>
      </c>
    </row>
    <row r="45" spans="1:11" ht="74.25" customHeight="1">
      <c r="A45" s="40" t="s">
        <v>66</v>
      </c>
      <c r="B45" s="4" t="s">
        <v>67</v>
      </c>
      <c r="C45" s="8">
        <f>C46+C47+C48+C49</f>
        <v>166120.4</v>
      </c>
      <c r="D45" s="9">
        <f>D46+D47+D48+D49</f>
        <v>179110.6</v>
      </c>
      <c r="E45" s="9">
        <f>E46+E47+E48+E49</f>
        <v>181900.3</v>
      </c>
      <c r="F45" s="15">
        <f t="shared" si="0"/>
        <v>12990.2</v>
      </c>
      <c r="G45" s="15">
        <f t="shared" si="1"/>
        <v>107.8</v>
      </c>
      <c r="H45" s="9">
        <f t="shared" si="2"/>
        <v>2789.7</v>
      </c>
      <c r="I45" s="9">
        <f t="shared" si="3"/>
        <v>101.6</v>
      </c>
      <c r="J45" s="47" t="s">
        <v>187</v>
      </c>
      <c r="K45" s="52" t="s">
        <v>172</v>
      </c>
    </row>
    <row r="46" spans="1:11" ht="80.25" customHeight="1">
      <c r="A46" s="40" t="s">
        <v>125</v>
      </c>
      <c r="B46" s="7" t="s">
        <v>126</v>
      </c>
      <c r="C46" s="8">
        <v>165610.6</v>
      </c>
      <c r="D46" s="8">
        <v>141973.9</v>
      </c>
      <c r="E46" s="15">
        <v>142010.3</v>
      </c>
      <c r="F46" s="15">
        <f t="shared" si="0"/>
        <v>-23636.7</v>
      </c>
      <c r="G46" s="15">
        <f t="shared" si="1"/>
        <v>85.7</v>
      </c>
      <c r="H46" s="9">
        <f t="shared" si="2"/>
        <v>36.4</v>
      </c>
      <c r="I46" s="9">
        <f t="shared" si="3"/>
        <v>100</v>
      </c>
      <c r="J46" s="47" t="s">
        <v>186</v>
      </c>
      <c r="K46" s="51" t="s">
        <v>181</v>
      </c>
    </row>
    <row r="47" spans="1:11" ht="183" customHeight="1">
      <c r="A47" s="40" t="s">
        <v>127</v>
      </c>
      <c r="B47" s="18" t="s">
        <v>128</v>
      </c>
      <c r="C47" s="8">
        <v>30.4</v>
      </c>
      <c r="D47" s="8">
        <v>2331.7</v>
      </c>
      <c r="E47" s="16">
        <v>2456.3</v>
      </c>
      <c r="F47" s="15">
        <f t="shared" si="0"/>
        <v>2301.3</v>
      </c>
      <c r="G47" s="15">
        <f t="shared" si="1"/>
        <v>7670.1</v>
      </c>
      <c r="H47" s="9">
        <f t="shared" si="2"/>
        <v>124.6</v>
      </c>
      <c r="I47" s="9">
        <f t="shared" si="3"/>
        <v>105.3</v>
      </c>
      <c r="J47" s="49" t="s">
        <v>217</v>
      </c>
      <c r="K47" s="49" t="s">
        <v>217</v>
      </c>
    </row>
    <row r="48" spans="1:11" ht="108" customHeight="1">
      <c r="A48" s="40" t="s">
        <v>129</v>
      </c>
      <c r="B48" s="7" t="s">
        <v>130</v>
      </c>
      <c r="C48" s="8">
        <v>419</v>
      </c>
      <c r="D48" s="8">
        <v>34805</v>
      </c>
      <c r="E48" s="16">
        <v>37433.7</v>
      </c>
      <c r="F48" s="15">
        <f t="shared" si="0"/>
        <v>34386</v>
      </c>
      <c r="G48" s="15">
        <f t="shared" si="1"/>
        <v>8306.7</v>
      </c>
      <c r="H48" s="9">
        <f t="shared" si="2"/>
        <v>2628.7</v>
      </c>
      <c r="I48" s="9">
        <f t="shared" si="3"/>
        <v>107.6</v>
      </c>
      <c r="J48" s="49" t="s">
        <v>217</v>
      </c>
      <c r="K48" s="49" t="s">
        <v>217</v>
      </c>
    </row>
    <row r="49" spans="1:11" ht="99" customHeight="1">
      <c r="A49" s="40" t="s">
        <v>131</v>
      </c>
      <c r="B49" s="7" t="s">
        <v>132</v>
      </c>
      <c r="C49" s="8">
        <v>60.4</v>
      </c>
      <c r="D49" s="8">
        <v>0</v>
      </c>
      <c r="E49" s="16">
        <v>0</v>
      </c>
      <c r="F49" s="15">
        <f t="shared" si="0"/>
        <v>-60.4</v>
      </c>
      <c r="G49" s="15">
        <f t="shared" si="1"/>
        <v>0</v>
      </c>
      <c r="H49" s="9">
        <f t="shared" si="2"/>
        <v>0</v>
      </c>
      <c r="I49" s="9" t="s">
        <v>181</v>
      </c>
      <c r="J49" s="33" t="s">
        <v>136</v>
      </c>
      <c r="K49" s="33" t="s">
        <v>136</v>
      </c>
    </row>
    <row r="50" spans="1:11" ht="34.5" customHeight="1">
      <c r="A50" s="40" t="s">
        <v>68</v>
      </c>
      <c r="B50" s="4" t="s">
        <v>69</v>
      </c>
      <c r="C50" s="8">
        <v>0</v>
      </c>
      <c r="D50" s="8">
        <v>0</v>
      </c>
      <c r="E50" s="15">
        <f>E52+E51</f>
        <v>244.7</v>
      </c>
      <c r="F50" s="15">
        <f t="shared" si="0"/>
        <v>0</v>
      </c>
      <c r="G50" s="15" t="s">
        <v>181</v>
      </c>
      <c r="H50" s="9">
        <f t="shared" si="2"/>
        <v>244.7</v>
      </c>
      <c r="I50" s="9" t="s">
        <v>181</v>
      </c>
      <c r="J50" s="50" t="s">
        <v>181</v>
      </c>
      <c r="K50" s="33" t="s">
        <v>191</v>
      </c>
    </row>
    <row r="51" spans="1:11" ht="24" customHeight="1">
      <c r="A51" s="40" t="s">
        <v>70</v>
      </c>
      <c r="B51" s="4" t="s">
        <v>71</v>
      </c>
      <c r="C51" s="8">
        <v>0</v>
      </c>
      <c r="D51" s="8">
        <v>0</v>
      </c>
      <c r="E51" s="16">
        <v>245.6</v>
      </c>
      <c r="F51" s="15">
        <f t="shared" si="0"/>
        <v>0</v>
      </c>
      <c r="G51" s="15" t="s">
        <v>181</v>
      </c>
      <c r="H51" s="9">
        <f t="shared" si="2"/>
        <v>245.6</v>
      </c>
      <c r="I51" s="9" t="s">
        <v>181</v>
      </c>
      <c r="J51" s="50" t="s">
        <v>181</v>
      </c>
      <c r="K51" s="33" t="s">
        <v>191</v>
      </c>
    </row>
    <row r="52" spans="1:11" ht="48.75" customHeight="1">
      <c r="A52" s="40" t="s">
        <v>72</v>
      </c>
      <c r="B52" s="4" t="s">
        <v>73</v>
      </c>
      <c r="C52" s="8">
        <v>0</v>
      </c>
      <c r="D52" s="8">
        <v>0</v>
      </c>
      <c r="E52" s="16">
        <v>-0.9</v>
      </c>
      <c r="F52" s="15">
        <f t="shared" si="0"/>
        <v>0</v>
      </c>
      <c r="G52" s="15" t="s">
        <v>181</v>
      </c>
      <c r="H52" s="9">
        <f t="shared" si="2"/>
        <v>-0.9</v>
      </c>
      <c r="I52" s="9" t="s">
        <v>181</v>
      </c>
      <c r="J52" s="50" t="s">
        <v>181</v>
      </c>
      <c r="K52" s="33" t="s">
        <v>191</v>
      </c>
    </row>
    <row r="53" spans="1:11" s="6" customFormat="1" ht="76.5" customHeight="1">
      <c r="A53" s="43" t="s">
        <v>89</v>
      </c>
      <c r="B53" s="19" t="s">
        <v>90</v>
      </c>
      <c r="C53" s="20">
        <f>C54+C68+C75+C79+C82+C72</f>
        <v>15873979.3</v>
      </c>
      <c r="D53" s="20">
        <f>D54+D68+D75+D79+D82+D72</f>
        <v>22356180.4</v>
      </c>
      <c r="E53" s="20">
        <f>E54+E68+E75+E79+E82+E72</f>
        <v>21289576.8</v>
      </c>
      <c r="F53" s="15">
        <f t="shared" si="0"/>
        <v>6482201.1</v>
      </c>
      <c r="G53" s="15">
        <f t="shared" si="1"/>
        <v>140.8</v>
      </c>
      <c r="H53" s="9">
        <f t="shared" si="2"/>
        <v>-1066603.6</v>
      </c>
      <c r="I53" s="9">
        <f t="shared" si="3"/>
        <v>95.2</v>
      </c>
      <c r="J53" s="50" t="s">
        <v>221</v>
      </c>
      <c r="K53" s="11" t="s">
        <v>222</v>
      </c>
    </row>
    <row r="54" spans="1:11" ht="50.25" customHeight="1">
      <c r="A54" s="42" t="s">
        <v>91</v>
      </c>
      <c r="B54" s="22" t="s">
        <v>92</v>
      </c>
      <c r="C54" s="23">
        <f>C55+C65+C66+C67</f>
        <v>15865079.3</v>
      </c>
      <c r="D54" s="23">
        <f>D55+D65+D66+D67</f>
        <v>21682666.2</v>
      </c>
      <c r="E54" s="23">
        <f>E55+E65+E66+E67</f>
        <v>20617732.3</v>
      </c>
      <c r="F54" s="15">
        <f t="shared" si="0"/>
        <v>5817586.9</v>
      </c>
      <c r="G54" s="15">
        <f t="shared" si="1"/>
        <v>136.7</v>
      </c>
      <c r="H54" s="9">
        <f t="shared" si="2"/>
        <v>-1064933.9</v>
      </c>
      <c r="I54" s="9">
        <f t="shared" si="3"/>
        <v>95.1</v>
      </c>
      <c r="J54" s="71" t="s">
        <v>220</v>
      </c>
      <c r="K54" s="11" t="s">
        <v>222</v>
      </c>
    </row>
    <row r="55" spans="1:11" ht="31.5" customHeight="1">
      <c r="A55" s="42" t="s">
        <v>93</v>
      </c>
      <c r="B55" s="25" t="s">
        <v>104</v>
      </c>
      <c r="C55" s="23">
        <f>C56+C57+C58+C59+C60+C61+C62+C63+C64</f>
        <v>10205823.9</v>
      </c>
      <c r="D55" s="23">
        <f>D56+D57+D58+D59+D60+D61+D62+D63+D64</f>
        <v>10964036</v>
      </c>
      <c r="E55" s="23">
        <f>E56+E57+E58+E59+E60+E61+E62+E63+E64</f>
        <v>10964036</v>
      </c>
      <c r="F55" s="15">
        <f t="shared" si="0"/>
        <v>758212.1</v>
      </c>
      <c r="G55" s="15">
        <f t="shared" si="1"/>
        <v>107.4</v>
      </c>
      <c r="H55" s="9">
        <f t="shared" si="2"/>
        <v>0</v>
      </c>
      <c r="I55" s="9">
        <f t="shared" si="3"/>
        <v>100</v>
      </c>
      <c r="J55" s="72"/>
      <c r="K55" s="36"/>
    </row>
    <row r="56" spans="1:11" ht="31.5">
      <c r="A56" s="42" t="s">
        <v>94</v>
      </c>
      <c r="B56" s="25" t="s">
        <v>105</v>
      </c>
      <c r="C56" s="24">
        <v>9374943.9</v>
      </c>
      <c r="D56" s="24">
        <v>9374943.9</v>
      </c>
      <c r="E56" s="24">
        <v>9374943.9</v>
      </c>
      <c r="F56" s="15">
        <f t="shared" si="0"/>
        <v>0</v>
      </c>
      <c r="G56" s="15">
        <f t="shared" si="1"/>
        <v>100</v>
      </c>
      <c r="H56" s="9">
        <f t="shared" si="2"/>
        <v>0</v>
      </c>
      <c r="I56" s="9">
        <f t="shared" si="3"/>
        <v>100</v>
      </c>
      <c r="J56" s="9"/>
      <c r="K56" s="36"/>
    </row>
    <row r="57" spans="1:11" ht="52.5" customHeight="1">
      <c r="A57" s="42" t="s">
        <v>95</v>
      </c>
      <c r="B57" s="25" t="s">
        <v>106</v>
      </c>
      <c r="C57" s="24">
        <v>259374</v>
      </c>
      <c r="D57" s="24">
        <v>413223.6</v>
      </c>
      <c r="E57" s="24">
        <v>413223.6</v>
      </c>
      <c r="F57" s="15">
        <f t="shared" si="0"/>
        <v>153849.6</v>
      </c>
      <c r="G57" s="15">
        <f t="shared" si="1"/>
        <v>159.3</v>
      </c>
      <c r="H57" s="9">
        <f t="shared" si="2"/>
        <v>0</v>
      </c>
      <c r="I57" s="9">
        <f t="shared" si="3"/>
        <v>100</v>
      </c>
      <c r="J57" s="36" t="s">
        <v>163</v>
      </c>
      <c r="K57" s="36"/>
    </row>
    <row r="58" spans="1:11" ht="70.5" customHeight="1">
      <c r="A58" s="42" t="s">
        <v>102</v>
      </c>
      <c r="B58" s="25" t="s">
        <v>107</v>
      </c>
      <c r="C58" s="24">
        <v>571506</v>
      </c>
      <c r="D58" s="24">
        <v>571506</v>
      </c>
      <c r="E58" s="24">
        <v>571506</v>
      </c>
      <c r="F58" s="15">
        <f t="shared" si="0"/>
        <v>0</v>
      </c>
      <c r="G58" s="15">
        <f t="shared" si="1"/>
        <v>100</v>
      </c>
      <c r="H58" s="9">
        <f t="shared" si="2"/>
        <v>0</v>
      </c>
      <c r="I58" s="9">
        <f t="shared" si="3"/>
        <v>100</v>
      </c>
      <c r="J58" s="21"/>
      <c r="K58" s="36"/>
    </row>
    <row r="59" spans="1:11" ht="87" customHeight="1">
      <c r="A59" s="42" t="s">
        <v>144</v>
      </c>
      <c r="B59" s="26" t="s">
        <v>138</v>
      </c>
      <c r="C59" s="24">
        <v>0</v>
      </c>
      <c r="D59" s="27">
        <v>70540.6</v>
      </c>
      <c r="E59" s="27">
        <v>70540.6</v>
      </c>
      <c r="F59" s="15">
        <f t="shared" si="0"/>
        <v>70540.6</v>
      </c>
      <c r="G59" s="15" t="e">
        <f t="shared" si="1"/>
        <v>#DIV/0!</v>
      </c>
      <c r="H59" s="9">
        <f t="shared" si="2"/>
        <v>0</v>
      </c>
      <c r="I59" s="9">
        <f t="shared" si="3"/>
        <v>100</v>
      </c>
      <c r="J59" s="36" t="s">
        <v>161</v>
      </c>
      <c r="K59" s="36"/>
    </row>
    <row r="60" spans="1:11" ht="128.25" customHeight="1">
      <c r="A60" s="42" t="s">
        <v>145</v>
      </c>
      <c r="B60" s="26" t="s">
        <v>139</v>
      </c>
      <c r="C60" s="24">
        <v>0</v>
      </c>
      <c r="D60" s="27">
        <v>88000</v>
      </c>
      <c r="E60" s="27">
        <v>88000</v>
      </c>
      <c r="F60" s="15">
        <f t="shared" si="0"/>
        <v>88000</v>
      </c>
      <c r="G60" s="15" t="e">
        <f t="shared" si="1"/>
        <v>#DIV/0!</v>
      </c>
      <c r="H60" s="9">
        <f t="shared" si="2"/>
        <v>0</v>
      </c>
      <c r="I60" s="9">
        <f t="shared" si="3"/>
        <v>100</v>
      </c>
      <c r="J60" s="36" t="s">
        <v>162</v>
      </c>
      <c r="K60" s="36"/>
    </row>
    <row r="61" spans="1:11" ht="88.5" customHeight="1">
      <c r="A61" s="42" t="s">
        <v>146</v>
      </c>
      <c r="B61" s="26" t="s">
        <v>140</v>
      </c>
      <c r="C61" s="24">
        <v>0</v>
      </c>
      <c r="D61" s="27">
        <v>382689</v>
      </c>
      <c r="E61" s="27">
        <v>382689</v>
      </c>
      <c r="F61" s="15">
        <f t="shared" si="0"/>
        <v>382689</v>
      </c>
      <c r="G61" s="15" t="e">
        <f t="shared" si="1"/>
        <v>#DIV/0!</v>
      </c>
      <c r="H61" s="9">
        <f t="shared" si="2"/>
        <v>0</v>
      </c>
      <c r="I61" s="9">
        <f t="shared" si="3"/>
        <v>100</v>
      </c>
      <c r="J61" s="36" t="s">
        <v>164</v>
      </c>
      <c r="K61" s="36"/>
    </row>
    <row r="62" spans="1:11" ht="193.5" customHeight="1">
      <c r="A62" s="42" t="s">
        <v>147</v>
      </c>
      <c r="B62" s="26" t="s">
        <v>141</v>
      </c>
      <c r="C62" s="24">
        <v>0</v>
      </c>
      <c r="D62" s="27">
        <v>35872.4</v>
      </c>
      <c r="E62" s="27">
        <v>35872.4</v>
      </c>
      <c r="F62" s="15">
        <f t="shared" si="0"/>
        <v>35872.4</v>
      </c>
      <c r="G62" s="15" t="e">
        <f t="shared" si="1"/>
        <v>#DIV/0!</v>
      </c>
      <c r="H62" s="9">
        <f t="shared" si="2"/>
        <v>0</v>
      </c>
      <c r="I62" s="9">
        <f t="shared" si="3"/>
        <v>100</v>
      </c>
      <c r="J62" s="36" t="s">
        <v>165</v>
      </c>
      <c r="K62" s="36"/>
    </row>
    <row r="63" spans="1:11" ht="150.75" customHeight="1">
      <c r="A63" s="42" t="s">
        <v>148</v>
      </c>
      <c r="B63" s="26" t="s">
        <v>142</v>
      </c>
      <c r="C63" s="24">
        <v>0</v>
      </c>
      <c r="D63" s="27">
        <v>19885.5</v>
      </c>
      <c r="E63" s="27">
        <v>19885.5</v>
      </c>
      <c r="F63" s="15">
        <f t="shared" si="0"/>
        <v>19885.5</v>
      </c>
      <c r="G63" s="15" t="e">
        <f t="shared" si="1"/>
        <v>#DIV/0!</v>
      </c>
      <c r="H63" s="9">
        <f t="shared" si="2"/>
        <v>0</v>
      </c>
      <c r="I63" s="9">
        <f t="shared" si="3"/>
        <v>100</v>
      </c>
      <c r="J63" s="36" t="s">
        <v>166</v>
      </c>
      <c r="K63" s="36"/>
    </row>
    <row r="64" spans="1:11" ht="161.25" customHeight="1">
      <c r="A64" s="42" t="s">
        <v>149</v>
      </c>
      <c r="B64" s="26" t="s">
        <v>143</v>
      </c>
      <c r="C64" s="24">
        <v>0</v>
      </c>
      <c r="D64" s="27">
        <v>7375</v>
      </c>
      <c r="E64" s="27">
        <v>7375</v>
      </c>
      <c r="F64" s="15">
        <f t="shared" si="0"/>
        <v>7375</v>
      </c>
      <c r="G64" s="15" t="e">
        <f t="shared" si="1"/>
        <v>#DIV/0!</v>
      </c>
      <c r="H64" s="9">
        <f t="shared" si="2"/>
        <v>0</v>
      </c>
      <c r="I64" s="9">
        <f t="shared" si="3"/>
        <v>100</v>
      </c>
      <c r="J64" s="36" t="s">
        <v>167</v>
      </c>
      <c r="K64" s="36"/>
    </row>
    <row r="65" spans="1:11" ht="125.25" customHeight="1">
      <c r="A65" s="42" t="s">
        <v>96</v>
      </c>
      <c r="B65" s="25" t="s">
        <v>108</v>
      </c>
      <c r="C65" s="23">
        <v>3763794.7</v>
      </c>
      <c r="D65" s="28">
        <v>6073901</v>
      </c>
      <c r="E65" s="29">
        <v>5345338.4</v>
      </c>
      <c r="F65" s="15">
        <f t="shared" si="0"/>
        <v>2310106.3</v>
      </c>
      <c r="G65" s="15">
        <f t="shared" si="1"/>
        <v>161.4</v>
      </c>
      <c r="H65" s="9">
        <f t="shared" si="2"/>
        <v>-728562.6</v>
      </c>
      <c r="I65" s="9">
        <f t="shared" si="3"/>
        <v>88</v>
      </c>
      <c r="J65" s="37" t="s">
        <v>207</v>
      </c>
      <c r="K65" s="37" t="s">
        <v>208</v>
      </c>
    </row>
    <row r="66" spans="1:11" ht="138.75" customHeight="1">
      <c r="A66" s="42" t="s">
        <v>97</v>
      </c>
      <c r="B66" s="25" t="s">
        <v>109</v>
      </c>
      <c r="C66" s="23">
        <v>1432058.6</v>
      </c>
      <c r="D66" s="28">
        <v>2013734.7</v>
      </c>
      <c r="E66" s="29">
        <v>1894429.3</v>
      </c>
      <c r="F66" s="15">
        <f t="shared" si="0"/>
        <v>581676.1</v>
      </c>
      <c r="G66" s="15">
        <f t="shared" si="1"/>
        <v>140.6</v>
      </c>
      <c r="H66" s="9">
        <f t="shared" si="2"/>
        <v>-119305.4</v>
      </c>
      <c r="I66" s="9">
        <f t="shared" si="3"/>
        <v>94.1</v>
      </c>
      <c r="J66" s="36" t="s">
        <v>209</v>
      </c>
      <c r="K66" s="36" t="s">
        <v>210</v>
      </c>
    </row>
    <row r="67" spans="1:11" ht="53.25" customHeight="1">
      <c r="A67" s="42" t="s">
        <v>98</v>
      </c>
      <c r="B67" s="25" t="s">
        <v>110</v>
      </c>
      <c r="C67" s="23">
        <v>463402.1</v>
      </c>
      <c r="D67" s="28">
        <v>2630994.5</v>
      </c>
      <c r="E67" s="29">
        <v>2413928.6</v>
      </c>
      <c r="F67" s="15">
        <f t="shared" si="0"/>
        <v>2167592.4</v>
      </c>
      <c r="G67" s="15">
        <f t="shared" si="1"/>
        <v>567.8</v>
      </c>
      <c r="H67" s="9">
        <f aca="true" t="shared" si="4" ref="H67:H83">E67-D67</f>
        <v>-217065.9</v>
      </c>
      <c r="I67" s="9">
        <f aca="true" t="shared" si="5" ref="I67:I83">E67/D67*100</f>
        <v>91.7</v>
      </c>
      <c r="J67" s="36" t="s">
        <v>211</v>
      </c>
      <c r="K67" s="36" t="s">
        <v>214</v>
      </c>
    </row>
    <row r="68" spans="1:11" ht="47.25">
      <c r="A68" s="44" t="s">
        <v>74</v>
      </c>
      <c r="B68" s="30" t="s">
        <v>75</v>
      </c>
      <c r="C68" s="24">
        <v>0</v>
      </c>
      <c r="D68" s="27">
        <f>D69</f>
        <v>34682.4</v>
      </c>
      <c r="E68" s="27">
        <f>E69</f>
        <v>29162.2</v>
      </c>
      <c r="F68" s="15">
        <f t="shared" si="0"/>
        <v>34682.4</v>
      </c>
      <c r="G68" s="15" t="e">
        <f t="shared" si="1"/>
        <v>#DIV/0!</v>
      </c>
      <c r="H68" s="9">
        <f t="shared" si="4"/>
        <v>-5520.2</v>
      </c>
      <c r="I68" s="9">
        <f t="shared" si="5"/>
        <v>84.1</v>
      </c>
      <c r="J68" s="50"/>
      <c r="K68" s="36" t="s">
        <v>212</v>
      </c>
    </row>
    <row r="69" spans="1:11" ht="74.25" customHeight="1">
      <c r="A69" s="44" t="s">
        <v>76</v>
      </c>
      <c r="B69" s="30" t="s">
        <v>111</v>
      </c>
      <c r="C69" s="24">
        <v>0</v>
      </c>
      <c r="D69" s="27">
        <f>D70+D71</f>
        <v>34682.4</v>
      </c>
      <c r="E69" s="27">
        <f>E70+E71</f>
        <v>29162.2</v>
      </c>
      <c r="F69" s="15">
        <f t="shared" si="0"/>
        <v>34682.4</v>
      </c>
      <c r="G69" s="15" t="e">
        <f t="shared" si="1"/>
        <v>#DIV/0!</v>
      </c>
      <c r="H69" s="9">
        <f t="shared" si="4"/>
        <v>-5520.2</v>
      </c>
      <c r="I69" s="9">
        <f t="shared" si="5"/>
        <v>84.1</v>
      </c>
      <c r="J69" s="50"/>
      <c r="K69" s="36" t="s">
        <v>212</v>
      </c>
    </row>
    <row r="70" spans="1:11" ht="63">
      <c r="A70" s="44" t="s">
        <v>159</v>
      </c>
      <c r="B70" s="30" t="s">
        <v>112</v>
      </c>
      <c r="C70" s="24">
        <v>0</v>
      </c>
      <c r="D70" s="27">
        <v>-184.7</v>
      </c>
      <c r="E70" s="27">
        <v>-184.7</v>
      </c>
      <c r="F70" s="15">
        <f aca="true" t="shared" si="6" ref="F70:F83">D70-C70</f>
        <v>-184.7</v>
      </c>
      <c r="G70" s="15" t="e">
        <f aca="true" t="shared" si="7" ref="G70:G78">D70/C70*100</f>
        <v>#DIV/0!</v>
      </c>
      <c r="H70" s="9">
        <f t="shared" si="4"/>
        <v>0</v>
      </c>
      <c r="I70" s="9">
        <f t="shared" si="5"/>
        <v>100</v>
      </c>
      <c r="J70" s="31" t="s">
        <v>160</v>
      </c>
      <c r="K70" s="31"/>
    </row>
    <row r="71" spans="1:11" s="6" customFormat="1" ht="182.25" customHeight="1">
      <c r="A71" s="42" t="s">
        <v>99</v>
      </c>
      <c r="B71" s="25" t="s">
        <v>113</v>
      </c>
      <c r="C71" s="24">
        <v>0</v>
      </c>
      <c r="D71" s="27">
        <v>34867.1</v>
      </c>
      <c r="E71" s="27">
        <v>29346.9</v>
      </c>
      <c r="F71" s="15">
        <f t="shared" si="6"/>
        <v>34867.1</v>
      </c>
      <c r="G71" s="15" t="e">
        <f t="shared" si="7"/>
        <v>#DIV/0!</v>
      </c>
      <c r="H71" s="9">
        <f t="shared" si="4"/>
        <v>-5520.2</v>
      </c>
      <c r="I71" s="9">
        <f t="shared" si="5"/>
        <v>84.2</v>
      </c>
      <c r="J71" s="47" t="s">
        <v>213</v>
      </c>
      <c r="K71" s="36" t="s">
        <v>212</v>
      </c>
    </row>
    <row r="72" spans="1:11" s="6" customFormat="1" ht="35.25" customHeight="1">
      <c r="A72" s="44" t="s">
        <v>150</v>
      </c>
      <c r="B72" s="30" t="s">
        <v>151</v>
      </c>
      <c r="C72" s="24">
        <v>0</v>
      </c>
      <c r="D72" s="27">
        <f>D73</f>
        <v>17114.5</v>
      </c>
      <c r="E72" s="27">
        <f>E73</f>
        <v>17113.6</v>
      </c>
      <c r="F72" s="15">
        <f t="shared" si="6"/>
        <v>17114.5</v>
      </c>
      <c r="G72" s="15" t="e">
        <f t="shared" si="7"/>
        <v>#DIV/0!</v>
      </c>
      <c r="H72" s="9">
        <f t="shared" si="4"/>
        <v>-0.9</v>
      </c>
      <c r="I72" s="9">
        <f t="shared" si="5"/>
        <v>100</v>
      </c>
      <c r="J72" s="47"/>
      <c r="K72" s="36"/>
    </row>
    <row r="73" spans="1:11" s="6" customFormat="1" ht="52.5" customHeight="1">
      <c r="A73" s="44" t="s">
        <v>152</v>
      </c>
      <c r="B73" s="30" t="s">
        <v>153</v>
      </c>
      <c r="C73" s="24">
        <v>0</v>
      </c>
      <c r="D73" s="27">
        <f>D74</f>
        <v>17114.5</v>
      </c>
      <c r="E73" s="27">
        <f>E74</f>
        <v>17113.6</v>
      </c>
      <c r="F73" s="15">
        <f t="shared" si="6"/>
        <v>17114.5</v>
      </c>
      <c r="G73" s="15" t="e">
        <f t="shared" si="7"/>
        <v>#DIV/0!</v>
      </c>
      <c r="H73" s="9">
        <f t="shared" si="4"/>
        <v>-0.9</v>
      </c>
      <c r="I73" s="9">
        <f t="shared" si="5"/>
        <v>100</v>
      </c>
      <c r="J73" s="47"/>
      <c r="K73" s="36"/>
    </row>
    <row r="74" spans="1:11" s="6" customFormat="1" ht="63" customHeight="1">
      <c r="A74" s="44" t="s">
        <v>154</v>
      </c>
      <c r="B74" s="30" t="s">
        <v>155</v>
      </c>
      <c r="C74" s="24">
        <v>0</v>
      </c>
      <c r="D74" s="27">
        <v>17114.5</v>
      </c>
      <c r="E74" s="32">
        <v>17113.6</v>
      </c>
      <c r="F74" s="15">
        <f t="shared" si="6"/>
        <v>17114.5</v>
      </c>
      <c r="G74" s="15" t="e">
        <f t="shared" si="7"/>
        <v>#DIV/0!</v>
      </c>
      <c r="H74" s="9">
        <f t="shared" si="4"/>
        <v>-0.9</v>
      </c>
      <c r="I74" s="9">
        <f t="shared" si="5"/>
        <v>100</v>
      </c>
      <c r="J74" s="36" t="s">
        <v>103</v>
      </c>
      <c r="K74" s="36"/>
    </row>
    <row r="75" spans="1:11" ht="16.5" customHeight="1">
      <c r="A75" s="44" t="s">
        <v>77</v>
      </c>
      <c r="B75" s="30" t="s">
        <v>78</v>
      </c>
      <c r="C75" s="24">
        <f>C76</f>
        <v>8900</v>
      </c>
      <c r="D75" s="24">
        <f>D76</f>
        <v>6313</v>
      </c>
      <c r="E75" s="24">
        <f>E76</f>
        <v>6263</v>
      </c>
      <c r="F75" s="15">
        <f t="shared" si="6"/>
        <v>-2587</v>
      </c>
      <c r="G75" s="15">
        <f t="shared" si="7"/>
        <v>70.9</v>
      </c>
      <c r="H75" s="9">
        <f t="shared" si="4"/>
        <v>-50</v>
      </c>
      <c r="I75" s="9">
        <f t="shared" si="5"/>
        <v>99.2</v>
      </c>
      <c r="J75" s="50"/>
      <c r="K75" s="55" t="s">
        <v>172</v>
      </c>
    </row>
    <row r="76" spans="1:11" ht="30.75" customHeight="1">
      <c r="A76" s="44" t="s">
        <v>79</v>
      </c>
      <c r="B76" s="30" t="s">
        <v>114</v>
      </c>
      <c r="C76" s="24">
        <f>C77+C78</f>
        <v>8900</v>
      </c>
      <c r="D76" s="24">
        <f>D77+D78</f>
        <v>6313</v>
      </c>
      <c r="E76" s="24">
        <f>E77+E78</f>
        <v>6263</v>
      </c>
      <c r="F76" s="15">
        <f t="shared" si="6"/>
        <v>-2587</v>
      </c>
      <c r="G76" s="15">
        <f t="shared" si="7"/>
        <v>70.9</v>
      </c>
      <c r="H76" s="9">
        <f t="shared" si="4"/>
        <v>-50</v>
      </c>
      <c r="I76" s="9">
        <f t="shared" si="5"/>
        <v>99.2</v>
      </c>
      <c r="J76" s="50"/>
      <c r="K76" s="55"/>
    </row>
    <row r="77" spans="1:11" ht="70.5" customHeight="1">
      <c r="A77" s="44" t="s">
        <v>158</v>
      </c>
      <c r="B77" s="30" t="s">
        <v>157</v>
      </c>
      <c r="C77" s="24">
        <v>0</v>
      </c>
      <c r="D77" s="24">
        <v>13</v>
      </c>
      <c r="E77" s="24">
        <v>13</v>
      </c>
      <c r="F77" s="15">
        <f t="shared" si="6"/>
        <v>13</v>
      </c>
      <c r="G77" s="15"/>
      <c r="H77" s="9">
        <f t="shared" si="4"/>
        <v>0</v>
      </c>
      <c r="I77" s="9">
        <f t="shared" si="5"/>
        <v>100</v>
      </c>
      <c r="J77" s="37" t="s">
        <v>103</v>
      </c>
      <c r="K77" s="37"/>
    </row>
    <row r="78" spans="1:11" ht="30.75" customHeight="1">
      <c r="A78" s="44" t="s">
        <v>79</v>
      </c>
      <c r="B78" s="30" t="s">
        <v>156</v>
      </c>
      <c r="C78" s="24">
        <v>8900</v>
      </c>
      <c r="D78" s="27">
        <v>6300</v>
      </c>
      <c r="E78" s="27">
        <v>6250</v>
      </c>
      <c r="F78" s="15">
        <f t="shared" si="6"/>
        <v>-2600</v>
      </c>
      <c r="G78" s="15">
        <f t="shared" si="7"/>
        <v>70.8</v>
      </c>
      <c r="H78" s="9">
        <f t="shared" si="4"/>
        <v>-50</v>
      </c>
      <c r="I78" s="9">
        <f t="shared" si="5"/>
        <v>99.2</v>
      </c>
      <c r="J78" s="47"/>
      <c r="K78" s="11" t="s">
        <v>172</v>
      </c>
    </row>
    <row r="79" spans="1:11" ht="96.75" customHeight="1">
      <c r="A79" s="44" t="s">
        <v>115</v>
      </c>
      <c r="B79" s="30" t="s">
        <v>80</v>
      </c>
      <c r="C79" s="24">
        <v>0</v>
      </c>
      <c r="D79" s="27">
        <f>D80</f>
        <v>624799.2</v>
      </c>
      <c r="E79" s="27">
        <f>E80</f>
        <v>629313.2</v>
      </c>
      <c r="F79" s="15">
        <f t="shared" si="6"/>
        <v>624799.2</v>
      </c>
      <c r="G79" s="15"/>
      <c r="H79" s="9">
        <f t="shared" si="4"/>
        <v>4514</v>
      </c>
      <c r="I79" s="9">
        <f t="shared" si="5"/>
        <v>100.7</v>
      </c>
      <c r="J79" s="56" t="s">
        <v>103</v>
      </c>
      <c r="K79" s="56" t="s">
        <v>103</v>
      </c>
    </row>
    <row r="80" spans="1:11" ht="128.25" customHeight="1">
      <c r="A80" s="44" t="s">
        <v>116</v>
      </c>
      <c r="B80" s="30" t="s">
        <v>117</v>
      </c>
      <c r="C80" s="24">
        <v>0</v>
      </c>
      <c r="D80" s="27">
        <f>D81</f>
        <v>624799.2</v>
      </c>
      <c r="E80" s="27">
        <f>E81</f>
        <v>629313.2</v>
      </c>
      <c r="F80" s="15">
        <f t="shared" si="6"/>
        <v>624799.2</v>
      </c>
      <c r="G80" s="15"/>
      <c r="H80" s="9">
        <f t="shared" si="4"/>
        <v>4514</v>
      </c>
      <c r="I80" s="9">
        <f t="shared" si="5"/>
        <v>100.7</v>
      </c>
      <c r="J80" s="56"/>
      <c r="K80" s="56"/>
    </row>
    <row r="81" spans="1:11" ht="130.5" customHeight="1">
      <c r="A81" s="44" t="s">
        <v>118</v>
      </c>
      <c r="B81" s="30" t="s">
        <v>119</v>
      </c>
      <c r="C81" s="24">
        <v>0</v>
      </c>
      <c r="D81" s="27">
        <v>624799.2</v>
      </c>
      <c r="E81" s="32">
        <v>629313.2</v>
      </c>
      <c r="F81" s="15">
        <f t="shared" si="6"/>
        <v>624799.2</v>
      </c>
      <c r="G81" s="15"/>
      <c r="H81" s="9">
        <f t="shared" si="4"/>
        <v>4514</v>
      </c>
      <c r="I81" s="9">
        <f t="shared" si="5"/>
        <v>100.7</v>
      </c>
      <c r="J81" s="56"/>
      <c r="K81" s="56"/>
    </row>
    <row r="82" spans="1:11" s="6" customFormat="1" ht="81" customHeight="1">
      <c r="A82" s="44" t="s">
        <v>81</v>
      </c>
      <c r="B82" s="30" t="s">
        <v>82</v>
      </c>
      <c r="C82" s="24">
        <v>0</v>
      </c>
      <c r="D82" s="27">
        <f>D83</f>
        <v>-9394.9</v>
      </c>
      <c r="E82" s="27">
        <f>E83</f>
        <v>-10007.5</v>
      </c>
      <c r="F82" s="15">
        <f t="shared" si="6"/>
        <v>-9394.9</v>
      </c>
      <c r="G82" s="15"/>
      <c r="H82" s="9">
        <f t="shared" si="4"/>
        <v>-612.6</v>
      </c>
      <c r="I82" s="9">
        <f t="shared" si="5"/>
        <v>106.5</v>
      </c>
      <c r="J82" s="56"/>
      <c r="K82" s="56"/>
    </row>
    <row r="83" spans="1:11" ht="66" customHeight="1">
      <c r="A83" s="44" t="s">
        <v>83</v>
      </c>
      <c r="B83" s="30" t="s">
        <v>120</v>
      </c>
      <c r="C83" s="24">
        <v>0</v>
      </c>
      <c r="D83" s="27">
        <v>-9394.9</v>
      </c>
      <c r="E83" s="32">
        <v>-10007.5</v>
      </c>
      <c r="F83" s="15">
        <f t="shared" si="6"/>
        <v>-9394.9</v>
      </c>
      <c r="G83" s="15"/>
      <c r="H83" s="9">
        <f t="shared" si="4"/>
        <v>-612.6</v>
      </c>
      <c r="I83" s="9">
        <f t="shared" si="5"/>
        <v>106.5</v>
      </c>
      <c r="J83" s="56"/>
      <c r="K83" s="56"/>
    </row>
  </sheetData>
  <sheetProtection/>
  <mergeCells count="15">
    <mergeCell ref="J54:J55"/>
    <mergeCell ref="E5:E6"/>
    <mergeCell ref="H5:I5"/>
    <mergeCell ref="K5:K6"/>
    <mergeCell ref="J5:J6"/>
    <mergeCell ref="K75:K76"/>
    <mergeCell ref="K79:K83"/>
    <mergeCell ref="F5:G5"/>
    <mergeCell ref="K42:K43"/>
    <mergeCell ref="J79:J83"/>
    <mergeCell ref="A2:K2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Арбаева</cp:lastModifiedBy>
  <cp:lastPrinted>2021-05-27T08:02:49Z</cp:lastPrinted>
  <dcterms:created xsi:type="dcterms:W3CDTF">2016-04-05T04:35:34Z</dcterms:created>
  <dcterms:modified xsi:type="dcterms:W3CDTF">2021-05-27T08:53:17Z</dcterms:modified>
  <cp:category/>
  <cp:version/>
  <cp:contentType/>
  <cp:contentStatus/>
</cp:coreProperties>
</file>