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РА'!$A$1:$F$94</definedName>
  </definedNames>
  <calcPr fullCalcOnLoad="1"/>
</workbook>
</file>

<file path=xl/sharedStrings.xml><?xml version="1.0" encoding="utf-8"?>
<sst xmlns="http://schemas.openxmlformats.org/spreadsheetml/2006/main" count="187" uniqueCount="187">
  <si>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</si>
  <si>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</si>
  <si>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</si>
  <si>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</si>
  <si>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</si>
  <si>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</si>
  <si>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</si>
  <si>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</si>
  <si>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</si>
  <si>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</si>
  <si>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</si>
  <si>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</si>
  <si>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</si>
  <si>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</si>
  <si>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</si>
  <si>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</si>
  <si>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</si>
  <si>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</si>
  <si>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</si>
  <si>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</si>
  <si>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</si>
  <si>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</si>
  <si>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</si>
  <si>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</si>
  <si>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</si>
  <si>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</si>
  <si>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</si>
  <si>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</si>
  <si>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</si>
  <si>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</si>
  <si>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</si>
  <si>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</si>
  <si>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</si>
  <si>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</si>
  <si>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</si>
  <si>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</si>
  <si>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</si>
  <si>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</si>
  <si>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</si>
  <si>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</si>
  <si>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</si>
  <si>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</si>
  <si>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</si>
  <si>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</si>
  <si>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</si>
  <si>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</si>
  <si>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</si>
  <si>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</si>
  <si>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</si>
  <si>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</si>
  <si>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</si>
  <si>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</si>
  <si>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</si>
  <si>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</si>
  <si>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</si>
  <si>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</si>
  <si>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</si>
  <si>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</si>
  <si>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</si>
  <si>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</si>
  <si>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</si>
  <si>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</si>
  <si>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</si>
  <si>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</si>
  <si>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</si>
  <si>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</si>
  <si>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</si>
  <si>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</si>
  <si>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</si>
  <si>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</si>
  <si>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</si>
  <si>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</si>
  <si>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</si>
  <si>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</si>
  <si>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</si>
  <si>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</si>
  <si>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</si>
  <si>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</si>
  <si>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</si>
  <si>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</si>
  <si>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</si>
  <si>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</si>
  <si>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</si>
  <si>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</si>
  <si>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</si>
  <si>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</si>
  <si>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</si>
  <si>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</si>
  <si>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</si>
  <si>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</si>
  <si>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</si>
  <si>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</si>
  <si>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</si>
  <si>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</si>
  <si>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</si>
  <si>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</si>
  <si>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</si>
  <si>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</si>
  <si>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</si>
  <si>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</si>
  <si>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</si>
  <si>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</si>
  <si>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</si>
  <si>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</si>
  <si>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</si>
  <si>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</si>
  <si>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</si>
  <si>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</si>
  <si>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</si>
  <si>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</si>
  <si>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</si>
  <si>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</si>
  <si>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</si>
  <si>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</si>
  <si>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</si>
  <si>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</si>
  <si>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</si>
  <si>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</si>
  <si>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</si>
  <si>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</si>
  <si>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</si>
  <si>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</si>
  <si>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</si>
  <si>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</si>
  <si>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</si>
  <si>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</si>
  <si>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</si>
  <si>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</si>
  <si>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</si>
  <si>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</si>
  <si>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</si>
  <si>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</si>
  <si>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</si>
  <si>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</si>
  <si>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</si>
  <si>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</si>
  <si>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</si>
  <si>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</si>
  <si>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00021902000020000150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</si>
  <si>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</si>
  <si>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</si>
  <si>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</si>
  <si>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</si>
  <si>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</si>
  <si>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</si>
  <si>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Исполнено на 01.04.2020 года</t>
  </si>
  <si>
    <t>Сведения об исполнении консолидированного бюджета Республики Алтай по доходам в разрезе видов доходов за 1 квартал 2021 года в сравнении с 1 кварталом 2020 года</t>
  </si>
  <si>
    <t>Исполнено на 01.04.2021 года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</si>
  <si>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</si>
  <si>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</si>
  <si>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Дотации бюджетам на частичную компенсацию дополнительных расходов на повышение оплаты труда работников бюджетной сферы</t>
  </si>
  <si>
    <t>Безвозмездные поступления от негосударственных организаций</t>
  </si>
  <si>
    <t>00020400000000000000</t>
  </si>
  <si>
    <t>Прочие безвозмездные поступления в бюджеты городских округов</t>
  </si>
  <si>
    <t>00020704000040000150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</si>
  <si>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</si>
  <si>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</si>
  <si>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 в том числе от денежных пожертвований, предоставляемых физическими лицами</t>
  </si>
  <si>
    <t>00020705000100000150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</si>
  <si>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</si>
  <si>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</si>
  <si>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</si>
  <si>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</si>
  <si>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</si>
  <si>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</si>
  <si>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</si>
  <si>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</si>
  <si>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</si>
  <si>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</si>
  <si>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</si>
  <si>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</si>
  <si>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</si>
  <si>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</si>
  <si>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</si>
  <si>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</si>
  <si>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</si>
  <si>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</si>
  <si>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</si>
  <si>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</si>
  <si>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</si>
  <si>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</si>
  <si>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</si>
  <si>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</si>
  <si>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</si>
  <si>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Инициативные платежи</t>
  </si>
  <si>
    <t>00011715000000000150</t>
  </si>
  <si>
    <t>00010000000000000000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</si>
</sst>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83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0" fontId="6" fillId="0" borderId="12" xfId="0" applyFont="1" applyFill="1" applyBorder="1" applyAlignment="1">
      <alignment horizontal="justify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justify" vertical="top" wrapText="1"/>
    </xf>
    <xf numFmtId="0" fontId="48" fillId="0" borderId="14" xfId="54" applyFont="1" applyFill="1" applyBorder="1" applyAlignment="1">
      <alignment horizontal="left" vertical="top" wrapText="1"/>
      <protection/>
    </xf>
    <xf numFmtId="0" fontId="49" fillId="0" borderId="12" xfId="54" applyFont="1" applyFill="1" applyBorder="1" applyAlignment="1">
      <alignment horizontal="left" vertical="top" wrapText="1"/>
      <protection/>
    </xf>
    <xf numFmtId="0" fontId="49" fillId="0" borderId="12" xfId="54" applyFont="1" applyFill="1" applyBorder="1" applyAlignment="1">
      <alignment horizontal="center" vertical="center" wrapText="1"/>
      <protection/>
    </xf>
    <xf numFmtId="0" fontId="49" fillId="0" borderId="14" xfId="54" applyFont="1" applyFill="1" applyBorder="1" applyAlignment="1">
      <alignment horizontal="left" vertical="top" wrapText="1"/>
      <protection/>
    </xf>
    <xf numFmtId="0" fontId="49" fillId="0" borderId="14" xfId="54" applyFont="1" applyFill="1" applyBorder="1" applyAlignment="1">
      <alignment horizontal="center" vertical="center" wrapText="1"/>
      <protection/>
    </xf>
    <xf numFmtId="0" fontId="48" fillId="0" borderId="12" xfId="54" applyFont="1" applyFill="1" applyBorder="1" applyAlignment="1">
      <alignment horizontal="left" vertical="top" wrapText="1"/>
      <protection/>
    </xf>
    <xf numFmtId="0" fontId="48" fillId="0" borderId="12" xfId="54" applyFont="1" applyFill="1" applyBorder="1" applyAlignment="1">
      <alignment horizontal="center" vertical="center" wrapText="1"/>
      <protection/>
    </xf>
    <xf numFmtId="185" fontId="6" fillId="0" borderId="12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12" xfId="0" applyNumberFormat="1" applyFont="1" applyFill="1" applyBorder="1" applyAlignment="1">
      <alignment horizontal="center" vertical="center" wrapText="1"/>
    </xf>
    <xf numFmtId="0" fontId="5" fillId="0" borderId="15" xfId="33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49" fontId="5" fillId="0" borderId="15" xfId="34" applyNumberFormat="1" applyFont="1" applyFill="1" applyBorder="1" applyAlignment="1" applyProtection="1">
      <alignment horizontal="center" vertical="center" wrapText="1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2" sqref="F62"/>
    </sheetView>
  </sheetViews>
  <sheetFormatPr defaultColWidth="8.7109375" defaultRowHeight="15"/>
  <cols>
    <col min="1" max="1" width="55.57421875" style="6" customWidth="1"/>
    <col min="2" max="2" width="27.00390625" style="9" customWidth="1"/>
    <col min="3" max="3" width="18.57421875" style="1" customWidth="1"/>
    <col min="4" max="4" width="18.00390625" style="1" customWidth="1"/>
    <col min="5" max="5" width="15.7109375" style="25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1" t="s">
        <v>146</v>
      </c>
      <c r="B1" s="32"/>
      <c r="C1" s="32"/>
      <c r="D1" s="32"/>
      <c r="E1" s="32"/>
      <c r="F1" s="32"/>
      <c r="G1" s="14"/>
    </row>
    <row r="2" ht="15.75">
      <c r="F2" s="3" t="s">
        <v>101</v>
      </c>
    </row>
    <row r="3" spans="1:6" ht="22.5" customHeight="1">
      <c r="A3" s="27" t="s">
        <v>96</v>
      </c>
      <c r="B3" s="33" t="s">
        <v>97</v>
      </c>
      <c r="C3" s="35" t="s">
        <v>145</v>
      </c>
      <c r="D3" s="35" t="s">
        <v>147</v>
      </c>
      <c r="E3" s="29" t="s">
        <v>98</v>
      </c>
      <c r="F3" s="30"/>
    </row>
    <row r="4" spans="1:6" s="2" customFormat="1" ht="60" customHeight="1">
      <c r="A4" s="28"/>
      <c r="B4" s="34"/>
      <c r="C4" s="36"/>
      <c r="D4" s="37"/>
      <c r="E4" s="26" t="s">
        <v>99</v>
      </c>
      <c r="F4" s="4" t="s">
        <v>100</v>
      </c>
    </row>
    <row r="5" spans="1:6" ht="15.75">
      <c r="A5" s="15" t="s">
        <v>0</v>
      </c>
      <c r="B5" s="11" t="s">
        <v>1</v>
      </c>
      <c r="C5" s="23">
        <f>C6+C70</f>
        <v>5454532.776999999</v>
      </c>
      <c r="D5" s="23">
        <f>D6+D70</f>
        <v>5906360.79065</v>
      </c>
      <c r="E5" s="24">
        <f>D5-C5</f>
        <v>451828.013650001</v>
      </c>
      <c r="F5" s="8">
        <f>D5/C5*100</f>
        <v>108.28353283630842</v>
      </c>
    </row>
    <row r="6" spans="1:6" ht="15.75">
      <c r="A6" s="16" t="s">
        <v>2</v>
      </c>
      <c r="B6" s="11" t="s">
        <v>186</v>
      </c>
      <c r="C6" s="23">
        <f>C7+C38</f>
        <v>1978088.2269999997</v>
      </c>
      <c r="D6" s="23">
        <v>2285345.62065</v>
      </c>
      <c r="E6" s="24">
        <f aca="true" t="shared" si="0" ref="E6:E67">D6-C6</f>
        <v>307257.3936500002</v>
      </c>
      <c r="F6" s="8">
        <f aca="true" t="shared" si="1" ref="F6:F67">D6/C6*100</f>
        <v>115.53304799331382</v>
      </c>
    </row>
    <row r="7" spans="1:6" ht="15.75">
      <c r="A7" s="21" t="s">
        <v>3</v>
      </c>
      <c r="B7" s="22"/>
      <c r="C7" s="23">
        <f>C8+C11+C13+C19+C24+C27+C33</f>
        <v>1831360.4089999998</v>
      </c>
      <c r="D7" s="23">
        <f>D8+D11+D13+D19+D24+D27+D33</f>
        <v>2157477.5487200003</v>
      </c>
      <c r="E7" s="24">
        <f t="shared" si="0"/>
        <v>326117.13972000056</v>
      </c>
      <c r="F7" s="8">
        <f t="shared" si="1"/>
        <v>117.80737085487583</v>
      </c>
    </row>
    <row r="8" spans="1:6" ht="15.75">
      <c r="A8" s="7" t="s">
        <v>4</v>
      </c>
      <c r="B8" s="5" t="s">
        <v>5</v>
      </c>
      <c r="C8" s="24">
        <f>SUM(C9:C10)</f>
        <v>1007415.402</v>
      </c>
      <c r="D8" s="24">
        <f>SUM(D9:D10)</f>
        <v>1039264.9234500001</v>
      </c>
      <c r="E8" s="24">
        <f t="shared" si="0"/>
        <v>31849.521450000117</v>
      </c>
      <c r="F8" s="8">
        <f t="shared" si="1"/>
        <v>103.16150829010257</v>
      </c>
    </row>
    <row r="9" spans="1:6" ht="15.75">
      <c r="A9" s="17" t="s">
        <v>6</v>
      </c>
      <c r="B9" s="18" t="s">
        <v>7</v>
      </c>
      <c r="C9" s="24">
        <v>322808.318</v>
      </c>
      <c r="D9" s="24">
        <v>339666.37363</v>
      </c>
      <c r="E9" s="24">
        <f t="shared" si="0"/>
        <v>16858.05562999996</v>
      </c>
      <c r="F9" s="8">
        <f t="shared" si="1"/>
        <v>105.22231141206217</v>
      </c>
    </row>
    <row r="10" spans="1:6" ht="15.75">
      <c r="A10" s="17" t="s">
        <v>8</v>
      </c>
      <c r="B10" s="18" t="s">
        <v>9</v>
      </c>
      <c r="C10" s="24">
        <v>684607.084</v>
      </c>
      <c r="D10" s="24">
        <v>699598.5498200001</v>
      </c>
      <c r="E10" s="24">
        <f t="shared" si="0"/>
        <v>14991.465820000041</v>
      </c>
      <c r="F10" s="8">
        <f t="shared" si="1"/>
        <v>102.18979122044844</v>
      </c>
    </row>
    <row r="11" spans="1:6" ht="47.25">
      <c r="A11" s="17" t="s">
        <v>10</v>
      </c>
      <c r="B11" s="18" t="s">
        <v>11</v>
      </c>
      <c r="C11" s="24">
        <f>C12</f>
        <v>546044.125</v>
      </c>
      <c r="D11" s="24">
        <v>813979.083</v>
      </c>
      <c r="E11" s="24">
        <f t="shared" si="0"/>
        <v>267934.958</v>
      </c>
      <c r="F11" s="8">
        <f t="shared" si="1"/>
        <v>149.06837116872194</v>
      </c>
    </row>
    <row r="12" spans="1:6" ht="36.75" customHeight="1">
      <c r="A12" s="17" t="s">
        <v>12</v>
      </c>
      <c r="B12" s="18" t="s">
        <v>13</v>
      </c>
      <c r="C12" s="24">
        <v>546044.125</v>
      </c>
      <c r="D12" s="24">
        <v>813979.083</v>
      </c>
      <c r="E12" s="24">
        <f t="shared" si="0"/>
        <v>267934.958</v>
      </c>
      <c r="F12" s="8">
        <f t="shared" si="1"/>
        <v>149.06837116872194</v>
      </c>
    </row>
    <row r="13" spans="1:6" ht="15.75">
      <c r="A13" s="17" t="s">
        <v>14</v>
      </c>
      <c r="B13" s="18" t="s">
        <v>15</v>
      </c>
      <c r="C13" s="24">
        <f>C14+C15+C16+C17+C18</f>
        <v>96325.184</v>
      </c>
      <c r="D13" s="24">
        <f>D14+D15+D16+D17+D18</f>
        <v>121829.77443999998</v>
      </c>
      <c r="E13" s="24">
        <f t="shared" si="0"/>
        <v>25504.590439999985</v>
      </c>
      <c r="F13" s="8">
        <f t="shared" si="1"/>
        <v>126.47759327404968</v>
      </c>
    </row>
    <row r="14" spans="1:6" ht="31.5" customHeight="1">
      <c r="A14" s="17" t="s">
        <v>102</v>
      </c>
      <c r="B14" s="18" t="s">
        <v>103</v>
      </c>
      <c r="C14" s="24">
        <v>71540.525</v>
      </c>
      <c r="D14" s="24">
        <v>92512.86286</v>
      </c>
      <c r="E14" s="24">
        <f t="shared" si="0"/>
        <v>20972.33786</v>
      </c>
      <c r="F14" s="8">
        <f t="shared" si="1"/>
        <v>129.31532562837637</v>
      </c>
    </row>
    <row r="15" spans="1:6" ht="31.5">
      <c r="A15" s="17" t="s">
        <v>104</v>
      </c>
      <c r="B15" s="18" t="s">
        <v>105</v>
      </c>
      <c r="C15" s="24">
        <v>19714.671</v>
      </c>
      <c r="D15" s="24">
        <v>17836.05291</v>
      </c>
      <c r="E15" s="24">
        <f t="shared" si="0"/>
        <v>-1878.61809</v>
      </c>
      <c r="F15" s="8">
        <f t="shared" si="1"/>
        <v>90.47096403485506</v>
      </c>
    </row>
    <row r="16" spans="1:6" ht="15.75">
      <c r="A16" s="17" t="s">
        <v>16</v>
      </c>
      <c r="B16" s="18" t="s">
        <v>17</v>
      </c>
      <c r="C16" s="24">
        <v>4648.194</v>
      </c>
      <c r="D16" s="24">
        <v>5563.99934</v>
      </c>
      <c r="E16" s="24">
        <f t="shared" si="0"/>
        <v>915.8053399999999</v>
      </c>
      <c r="F16" s="8">
        <f t="shared" si="1"/>
        <v>119.70239064892729</v>
      </c>
    </row>
    <row r="17" spans="1:6" ht="33" customHeight="1">
      <c r="A17" s="19" t="s">
        <v>106</v>
      </c>
      <c r="B17" s="20" t="s">
        <v>107</v>
      </c>
      <c r="C17" s="24">
        <v>421.794</v>
      </c>
      <c r="D17" s="24">
        <v>5063.25833</v>
      </c>
      <c r="E17" s="24">
        <f t="shared" si="0"/>
        <v>4641.46433</v>
      </c>
      <c r="F17" s="8">
        <f t="shared" si="1"/>
        <v>1200.41023106066</v>
      </c>
    </row>
    <row r="18" spans="1:6" ht="21" customHeight="1">
      <c r="A18" s="17" t="s">
        <v>163</v>
      </c>
      <c r="B18" s="18" t="s">
        <v>164</v>
      </c>
      <c r="C18" s="24"/>
      <c r="D18" s="24">
        <v>853.601</v>
      </c>
      <c r="E18" s="24">
        <f t="shared" si="0"/>
        <v>853.601</v>
      </c>
      <c r="F18" s="8" t="e">
        <f t="shared" si="1"/>
        <v>#DIV/0!</v>
      </c>
    </row>
    <row r="19" spans="1:6" ht="15.75">
      <c r="A19" s="17" t="s">
        <v>18</v>
      </c>
      <c r="B19" s="18" t="s">
        <v>19</v>
      </c>
      <c r="C19" s="24">
        <f>SUM(C20:C23)</f>
        <v>156531.682</v>
      </c>
      <c r="D19" s="24">
        <f>SUM(D20:D23)</f>
        <v>147727.93644999998</v>
      </c>
      <c r="E19" s="24">
        <f t="shared" si="0"/>
        <v>-8803.745550000021</v>
      </c>
      <c r="F19" s="8">
        <f t="shared" si="1"/>
        <v>94.37574206223631</v>
      </c>
    </row>
    <row r="20" spans="1:6" ht="15.75">
      <c r="A20" s="17" t="s">
        <v>108</v>
      </c>
      <c r="B20" s="18" t="s">
        <v>109</v>
      </c>
      <c r="C20" s="24">
        <v>2161.246</v>
      </c>
      <c r="D20" s="24">
        <v>3695.7386699999997</v>
      </c>
      <c r="E20" s="24">
        <f t="shared" si="0"/>
        <v>1534.4926699999996</v>
      </c>
      <c r="F20" s="8">
        <f t="shared" si="1"/>
        <v>171.00037061954075</v>
      </c>
    </row>
    <row r="21" spans="1:6" ht="15.75">
      <c r="A21" s="17" t="s">
        <v>20</v>
      </c>
      <c r="B21" s="18" t="s">
        <v>21</v>
      </c>
      <c r="C21" s="24">
        <v>102238.443</v>
      </c>
      <c r="D21" s="24">
        <v>109770.33215999999</v>
      </c>
      <c r="E21" s="24">
        <f t="shared" si="0"/>
        <v>7531.8891599999915</v>
      </c>
      <c r="F21" s="8">
        <f t="shared" si="1"/>
        <v>107.36698343498834</v>
      </c>
    </row>
    <row r="22" spans="1:6" ht="15.75">
      <c r="A22" s="17" t="s">
        <v>22</v>
      </c>
      <c r="B22" s="18" t="s">
        <v>23</v>
      </c>
      <c r="C22" s="24">
        <v>21612.668</v>
      </c>
      <c r="D22" s="24">
        <v>18274.11587</v>
      </c>
      <c r="E22" s="24">
        <f t="shared" si="0"/>
        <v>-3338.55213</v>
      </c>
      <c r="F22" s="8">
        <f t="shared" si="1"/>
        <v>84.5527996358432</v>
      </c>
    </row>
    <row r="23" spans="1:6" ht="15.75">
      <c r="A23" s="17" t="s">
        <v>110</v>
      </c>
      <c r="B23" s="18" t="s">
        <v>111</v>
      </c>
      <c r="C23" s="24">
        <v>30519.325</v>
      </c>
      <c r="D23" s="24">
        <v>15987.74975</v>
      </c>
      <c r="E23" s="24">
        <f t="shared" si="0"/>
        <v>-14531.57525</v>
      </c>
      <c r="F23" s="8">
        <f t="shared" si="1"/>
        <v>52.385659741819325</v>
      </c>
    </row>
    <row r="24" spans="1:6" ht="36.75" customHeight="1">
      <c r="A24" s="17" t="s">
        <v>24</v>
      </c>
      <c r="B24" s="18" t="s">
        <v>25</v>
      </c>
      <c r="C24" s="24">
        <f>SUM(C25:C26)</f>
        <v>11880.363000000001</v>
      </c>
      <c r="D24" s="24">
        <v>21160.27354</v>
      </c>
      <c r="E24" s="24">
        <f t="shared" si="0"/>
        <v>9279.910539999997</v>
      </c>
      <c r="F24" s="8">
        <f t="shared" si="1"/>
        <v>178.11133834883663</v>
      </c>
    </row>
    <row r="25" spans="1:6" ht="15.75">
      <c r="A25" s="17" t="s">
        <v>112</v>
      </c>
      <c r="B25" s="18" t="s">
        <v>113</v>
      </c>
      <c r="C25" s="24">
        <v>11730.618</v>
      </c>
      <c r="D25" s="24">
        <v>21132.30677</v>
      </c>
      <c r="E25" s="24">
        <f t="shared" si="0"/>
        <v>9401.688769999999</v>
      </c>
      <c r="F25" s="8">
        <f t="shared" si="1"/>
        <v>180.14657684701692</v>
      </c>
    </row>
    <row r="26" spans="1:6" ht="48" customHeight="1">
      <c r="A26" s="17" t="s">
        <v>26</v>
      </c>
      <c r="B26" s="18" t="s">
        <v>27</v>
      </c>
      <c r="C26" s="24">
        <v>149.745</v>
      </c>
      <c r="D26" s="24">
        <v>27.96677</v>
      </c>
      <c r="E26" s="24">
        <f t="shared" si="0"/>
        <v>-121.77823000000001</v>
      </c>
      <c r="F26" s="8">
        <f t="shared" si="1"/>
        <v>18.67626298040001</v>
      </c>
    </row>
    <row r="27" spans="1:6" ht="15.75">
      <c r="A27" s="19" t="s">
        <v>28</v>
      </c>
      <c r="B27" s="20" t="s">
        <v>29</v>
      </c>
      <c r="C27" s="24">
        <f>SUM(C29:C32)</f>
        <v>13153.956</v>
      </c>
      <c r="D27" s="24">
        <f>SUM(D29:D32)</f>
        <v>13513.06126</v>
      </c>
      <c r="E27" s="24">
        <f t="shared" si="0"/>
        <v>359.10526000000027</v>
      </c>
      <c r="F27" s="8">
        <f t="shared" si="1"/>
        <v>102.7300171902658</v>
      </c>
    </row>
    <row r="28" spans="1:6" ht="78.75">
      <c r="A28" s="17" t="s">
        <v>165</v>
      </c>
      <c r="B28" s="18" t="s">
        <v>166</v>
      </c>
      <c r="C28" s="24"/>
      <c r="D28" s="24">
        <v>0.15</v>
      </c>
      <c r="E28" s="24">
        <f t="shared" si="0"/>
        <v>0.15</v>
      </c>
      <c r="F28" s="8" t="e">
        <f t="shared" si="1"/>
        <v>#DIV/0!</v>
      </c>
    </row>
    <row r="29" spans="1:6" ht="47.25">
      <c r="A29" s="17" t="s">
        <v>114</v>
      </c>
      <c r="B29" s="18" t="s">
        <v>115</v>
      </c>
      <c r="C29" s="24">
        <v>6440.582</v>
      </c>
      <c r="D29" s="24">
        <v>6363.05418</v>
      </c>
      <c r="E29" s="24">
        <f t="shared" si="0"/>
        <v>-77.52782000000025</v>
      </c>
      <c r="F29" s="8">
        <f t="shared" si="1"/>
        <v>98.79626064849418</v>
      </c>
    </row>
    <row r="30" spans="1:6" ht="63">
      <c r="A30" s="17" t="s">
        <v>116</v>
      </c>
      <c r="B30" s="18" t="s">
        <v>117</v>
      </c>
      <c r="C30" s="24">
        <v>47.188</v>
      </c>
      <c r="D30" s="24">
        <v>29.8</v>
      </c>
      <c r="E30" s="24">
        <f t="shared" si="0"/>
        <v>-17.388</v>
      </c>
      <c r="F30" s="8">
        <f t="shared" si="1"/>
        <v>63.15164872425193</v>
      </c>
    </row>
    <row r="31" spans="1:6" ht="84" customHeight="1">
      <c r="A31" s="17" t="s">
        <v>125</v>
      </c>
      <c r="B31" s="18" t="s">
        <v>124</v>
      </c>
      <c r="C31" s="24">
        <v>233.15</v>
      </c>
      <c r="D31" s="24">
        <v>91.5</v>
      </c>
      <c r="E31" s="24">
        <f t="shared" si="0"/>
        <v>-141.65</v>
      </c>
      <c r="F31" s="8">
        <f t="shared" si="1"/>
        <v>39.24512116663092</v>
      </c>
    </row>
    <row r="32" spans="1:6" ht="48" customHeight="1">
      <c r="A32" s="17" t="s">
        <v>30</v>
      </c>
      <c r="B32" s="18" t="s">
        <v>31</v>
      </c>
      <c r="C32" s="24">
        <v>6433.036</v>
      </c>
      <c r="D32" s="24">
        <v>7028.70708</v>
      </c>
      <c r="E32" s="24">
        <f t="shared" si="0"/>
        <v>595.6710800000001</v>
      </c>
      <c r="F32" s="8">
        <f t="shared" si="1"/>
        <v>109.25956391352388</v>
      </c>
    </row>
    <row r="33" spans="1:6" ht="49.5" customHeight="1">
      <c r="A33" s="17" t="s">
        <v>32</v>
      </c>
      <c r="B33" s="18" t="s">
        <v>33</v>
      </c>
      <c r="C33" s="24">
        <f>C34+C35+C36+C37</f>
        <v>9.697</v>
      </c>
      <c r="D33" s="24">
        <f>D34+D35+D36+D37</f>
        <v>2.4965800000000002</v>
      </c>
      <c r="E33" s="24">
        <f t="shared" si="0"/>
        <v>-7.200419999999999</v>
      </c>
      <c r="F33" s="8">
        <f t="shared" si="1"/>
        <v>25.745900794060024</v>
      </c>
    </row>
    <row r="34" spans="1:6" ht="16.5" customHeight="1">
      <c r="A34" s="17" t="s">
        <v>167</v>
      </c>
      <c r="B34" s="18" t="s">
        <v>168</v>
      </c>
      <c r="C34" s="24">
        <v>0.007</v>
      </c>
      <c r="D34" s="24">
        <v>1.3821400000000001</v>
      </c>
      <c r="E34" s="24">
        <f t="shared" si="0"/>
        <v>1.3751400000000003</v>
      </c>
      <c r="F34" s="8">
        <f t="shared" si="1"/>
        <v>19744.857142857145</v>
      </c>
    </row>
    <row r="35" spans="1:6" ht="19.5" customHeight="1">
      <c r="A35" s="17" t="s">
        <v>169</v>
      </c>
      <c r="B35" s="18" t="s">
        <v>170</v>
      </c>
      <c r="C35" s="24">
        <v>0.001</v>
      </c>
      <c r="D35" s="24">
        <v>1.0050700000000001</v>
      </c>
      <c r="E35" s="24">
        <f t="shared" si="0"/>
        <v>1.0040700000000002</v>
      </c>
      <c r="F35" s="8">
        <f t="shared" si="1"/>
        <v>100507.00000000001</v>
      </c>
    </row>
    <row r="36" spans="1:6" ht="15.75" customHeight="1">
      <c r="A36" s="17" t="s">
        <v>171</v>
      </c>
      <c r="B36" s="18" t="s">
        <v>172</v>
      </c>
      <c r="C36" s="24">
        <v>9.366</v>
      </c>
      <c r="D36" s="24">
        <v>0.03008</v>
      </c>
      <c r="E36" s="24">
        <f t="shared" si="0"/>
        <v>-9.33592</v>
      </c>
      <c r="F36" s="8">
        <f t="shared" si="1"/>
        <v>0.3211616485159086</v>
      </c>
    </row>
    <row r="37" spans="1:6" ht="17.25" customHeight="1">
      <c r="A37" s="19" t="s">
        <v>173</v>
      </c>
      <c r="B37" s="20" t="s">
        <v>174</v>
      </c>
      <c r="C37" s="24">
        <v>0.323</v>
      </c>
      <c r="D37" s="24">
        <v>0.07929</v>
      </c>
      <c r="E37" s="24">
        <f t="shared" si="0"/>
        <v>-0.24371</v>
      </c>
      <c r="F37" s="8">
        <f t="shared" si="1"/>
        <v>24.54798761609907</v>
      </c>
    </row>
    <row r="38" spans="1:6" ht="30" customHeight="1">
      <c r="A38" s="21" t="s">
        <v>34</v>
      </c>
      <c r="B38" s="22"/>
      <c r="C38" s="23">
        <f>C39+C45+C49+C52+C56+C58+C65</f>
        <v>146727.818</v>
      </c>
      <c r="D38" s="23">
        <f>D39+D45+D49+D52+D56+D58+D65</f>
        <v>127867.92209000001</v>
      </c>
      <c r="E38" s="24">
        <f t="shared" si="0"/>
        <v>-18859.895909999992</v>
      </c>
      <c r="F38" s="8">
        <f t="shared" si="1"/>
        <v>87.14633927835007</v>
      </c>
    </row>
    <row r="39" spans="1:6" ht="61.5" customHeight="1">
      <c r="A39" s="17" t="s">
        <v>35</v>
      </c>
      <c r="B39" s="18" t="s">
        <v>36</v>
      </c>
      <c r="C39" s="24">
        <f>SUM(C40:C44)</f>
        <v>19747.176</v>
      </c>
      <c r="D39" s="24">
        <f>SUM(D40:D44)</f>
        <v>31826.809820000002</v>
      </c>
      <c r="E39" s="24">
        <f t="shared" si="0"/>
        <v>12079.633820000003</v>
      </c>
      <c r="F39" s="8">
        <f t="shared" si="1"/>
        <v>161.17144962905076</v>
      </c>
    </row>
    <row r="40" spans="1:6" ht="45.75" customHeight="1">
      <c r="A40" s="17" t="s">
        <v>37</v>
      </c>
      <c r="B40" s="18" t="s">
        <v>38</v>
      </c>
      <c r="C40" s="24">
        <v>6.208</v>
      </c>
      <c r="D40" s="24">
        <v>4.612640000000001</v>
      </c>
      <c r="E40" s="24">
        <f t="shared" si="0"/>
        <v>-1.5953599999999994</v>
      </c>
      <c r="F40" s="8">
        <f t="shared" si="1"/>
        <v>74.30154639175258</v>
      </c>
    </row>
    <row r="41" spans="1:6" ht="114" customHeight="1">
      <c r="A41" s="17" t="s">
        <v>39</v>
      </c>
      <c r="B41" s="18" t="s">
        <v>40</v>
      </c>
      <c r="C41" s="24">
        <v>18971.802</v>
      </c>
      <c r="D41" s="24">
        <v>30370.19568</v>
      </c>
      <c r="E41" s="24">
        <f t="shared" si="0"/>
        <v>11398.393680000001</v>
      </c>
      <c r="F41" s="8">
        <f t="shared" si="1"/>
        <v>160.0807117847846</v>
      </c>
    </row>
    <row r="42" spans="1:6" ht="44.25" customHeight="1">
      <c r="A42" s="17" t="s">
        <v>175</v>
      </c>
      <c r="B42" s="18" t="s">
        <v>118</v>
      </c>
      <c r="C42" s="24">
        <v>0</v>
      </c>
      <c r="D42" s="24">
        <v>416.718</v>
      </c>
      <c r="E42" s="24">
        <f t="shared" si="0"/>
        <v>416.718</v>
      </c>
      <c r="F42" s="8" t="e">
        <f t="shared" si="1"/>
        <v>#DIV/0!</v>
      </c>
    </row>
    <row r="43" spans="1:6" ht="111" customHeight="1">
      <c r="A43" s="17" t="s">
        <v>119</v>
      </c>
      <c r="B43" s="18" t="s">
        <v>120</v>
      </c>
      <c r="C43" s="24">
        <v>2.023</v>
      </c>
      <c r="D43" s="24">
        <v>38.3745</v>
      </c>
      <c r="E43" s="24">
        <f t="shared" si="0"/>
        <v>36.351499999999994</v>
      </c>
      <c r="F43" s="8">
        <f t="shared" si="1"/>
        <v>1896.910528917449</v>
      </c>
    </row>
    <row r="44" spans="1:6" ht="94.5">
      <c r="A44" s="17" t="s">
        <v>41</v>
      </c>
      <c r="B44" s="18" t="s">
        <v>42</v>
      </c>
      <c r="C44" s="24">
        <v>767.143</v>
      </c>
      <c r="D44" s="24">
        <v>996.909</v>
      </c>
      <c r="E44" s="24">
        <f t="shared" si="0"/>
        <v>229.76599999999996</v>
      </c>
      <c r="F44" s="8">
        <f t="shared" si="1"/>
        <v>129.95086965533153</v>
      </c>
    </row>
    <row r="45" spans="1:6" ht="31.5">
      <c r="A45" s="17" t="s">
        <v>43</v>
      </c>
      <c r="B45" s="18" t="s">
        <v>44</v>
      </c>
      <c r="C45" s="24">
        <f>C46+C47+C48</f>
        <v>13832.252</v>
      </c>
      <c r="D45" s="24">
        <f>D46+D47+D48</f>
        <v>14835.720240000002</v>
      </c>
      <c r="E45" s="24">
        <f t="shared" si="0"/>
        <v>1003.468240000002</v>
      </c>
      <c r="F45" s="8">
        <f t="shared" si="1"/>
        <v>107.25455435600799</v>
      </c>
    </row>
    <row r="46" spans="1:6" ht="31.5">
      <c r="A46" s="17" t="s">
        <v>45</v>
      </c>
      <c r="B46" s="18" t="s">
        <v>46</v>
      </c>
      <c r="C46" s="24">
        <v>1930.229</v>
      </c>
      <c r="D46" s="24">
        <v>2203.51975</v>
      </c>
      <c r="E46" s="24">
        <f t="shared" si="0"/>
        <v>273.2907499999999</v>
      </c>
      <c r="F46" s="8">
        <f t="shared" si="1"/>
        <v>114.1584625451177</v>
      </c>
    </row>
    <row r="47" spans="1:6" ht="15.75">
      <c r="A47" s="19" t="s">
        <v>47</v>
      </c>
      <c r="B47" s="20" t="s">
        <v>48</v>
      </c>
      <c r="C47" s="24">
        <v>63.943</v>
      </c>
      <c r="D47" s="24">
        <v>1058.7426</v>
      </c>
      <c r="E47" s="24">
        <f t="shared" si="0"/>
        <v>994.7996</v>
      </c>
      <c r="F47" s="8">
        <f t="shared" si="1"/>
        <v>1655.7599737266003</v>
      </c>
    </row>
    <row r="48" spans="1:6" ht="15.75">
      <c r="A48" s="17" t="s">
        <v>49</v>
      </c>
      <c r="B48" s="18" t="s">
        <v>50</v>
      </c>
      <c r="C48" s="24">
        <v>11838.08</v>
      </c>
      <c r="D48" s="24">
        <v>11573.457890000001</v>
      </c>
      <c r="E48" s="24">
        <f t="shared" si="0"/>
        <v>-264.62210999999843</v>
      </c>
      <c r="F48" s="8">
        <f t="shared" si="1"/>
        <v>97.76465347421205</v>
      </c>
    </row>
    <row r="49" spans="1:6" ht="31.5">
      <c r="A49" s="17" t="s">
        <v>126</v>
      </c>
      <c r="B49" s="18" t="s">
        <v>51</v>
      </c>
      <c r="C49" s="24">
        <f>C50+C51</f>
        <v>45756.849</v>
      </c>
      <c r="D49" s="24">
        <f>D50+D51</f>
        <v>17765.42114</v>
      </c>
      <c r="E49" s="24">
        <f t="shared" si="0"/>
        <v>-27991.427860000003</v>
      </c>
      <c r="F49" s="8">
        <f t="shared" si="1"/>
        <v>38.825709217870305</v>
      </c>
    </row>
    <row r="50" spans="1:6" ht="19.5" customHeight="1">
      <c r="A50" s="17" t="s">
        <v>52</v>
      </c>
      <c r="B50" s="18" t="s">
        <v>53</v>
      </c>
      <c r="C50" s="24">
        <v>8777.233</v>
      </c>
      <c r="D50" s="24">
        <v>8193.08382</v>
      </c>
      <c r="E50" s="24">
        <f t="shared" si="0"/>
        <v>-584.1491800000003</v>
      </c>
      <c r="F50" s="8">
        <f t="shared" si="1"/>
        <v>93.34472287564884</v>
      </c>
    </row>
    <row r="51" spans="1:6" ht="19.5" customHeight="1">
      <c r="A51" s="17" t="s">
        <v>54</v>
      </c>
      <c r="B51" s="18" t="s">
        <v>55</v>
      </c>
      <c r="C51" s="24">
        <v>36979.616</v>
      </c>
      <c r="D51" s="24">
        <v>9572.33732</v>
      </c>
      <c r="E51" s="24">
        <f t="shared" si="0"/>
        <v>-27407.278680000003</v>
      </c>
      <c r="F51" s="8">
        <f t="shared" si="1"/>
        <v>25.88544272606833</v>
      </c>
    </row>
    <row r="52" spans="1:6" ht="30.75" customHeight="1">
      <c r="A52" s="17" t="s">
        <v>56</v>
      </c>
      <c r="B52" s="18" t="s">
        <v>57</v>
      </c>
      <c r="C52" s="24">
        <f>C53+C54+C55</f>
        <v>12006.057999999999</v>
      </c>
      <c r="D52" s="24">
        <f>D53+D54+D55</f>
        <v>26229.026210000004</v>
      </c>
      <c r="E52" s="24">
        <f t="shared" si="0"/>
        <v>14222.968210000005</v>
      </c>
      <c r="F52" s="8">
        <f t="shared" si="1"/>
        <v>218.46493003781927</v>
      </c>
    </row>
    <row r="53" spans="1:6" ht="101.25" customHeight="1">
      <c r="A53" s="17" t="s">
        <v>58</v>
      </c>
      <c r="B53" s="18" t="s">
        <v>59</v>
      </c>
      <c r="C53" s="24">
        <v>1003.144</v>
      </c>
      <c r="D53" s="24">
        <v>322.30539</v>
      </c>
      <c r="E53" s="24">
        <f t="shared" si="0"/>
        <v>-680.83861</v>
      </c>
      <c r="F53" s="8">
        <f t="shared" si="1"/>
        <v>32.12952377724434</v>
      </c>
    </row>
    <row r="54" spans="1:6" ht="45.75" customHeight="1">
      <c r="A54" s="17" t="s">
        <v>60</v>
      </c>
      <c r="B54" s="18" t="s">
        <v>61</v>
      </c>
      <c r="C54" s="24">
        <v>10774.534</v>
      </c>
      <c r="D54" s="24">
        <v>25500.60582</v>
      </c>
      <c r="E54" s="24">
        <f t="shared" si="0"/>
        <v>14726.071820000001</v>
      </c>
      <c r="F54" s="8">
        <f t="shared" si="1"/>
        <v>236.6747909468753</v>
      </c>
    </row>
    <row r="55" spans="1:6" ht="93.75" customHeight="1">
      <c r="A55" s="17" t="s">
        <v>121</v>
      </c>
      <c r="B55" s="18" t="s">
        <v>122</v>
      </c>
      <c r="C55" s="24">
        <v>228.38</v>
      </c>
      <c r="D55" s="24">
        <v>406.115</v>
      </c>
      <c r="E55" s="24">
        <f t="shared" si="0"/>
        <v>177.735</v>
      </c>
      <c r="F55" s="8">
        <f t="shared" si="1"/>
        <v>177.8242403012523</v>
      </c>
    </row>
    <row r="56" spans="1:6" ht="19.5" customHeight="1">
      <c r="A56" s="17" t="s">
        <v>62</v>
      </c>
      <c r="B56" s="18" t="s">
        <v>63</v>
      </c>
      <c r="C56" s="24">
        <f>C57</f>
        <v>24.5</v>
      </c>
      <c r="D56" s="24">
        <f>D57</f>
        <v>4</v>
      </c>
      <c r="E56" s="24">
        <f t="shared" si="0"/>
        <v>-20.5</v>
      </c>
      <c r="F56" s="8">
        <f t="shared" si="1"/>
        <v>16.3265306122449</v>
      </c>
    </row>
    <row r="57" spans="1:6" ht="50.25" customHeight="1">
      <c r="A57" s="17" t="s">
        <v>64</v>
      </c>
      <c r="B57" s="18" t="s">
        <v>65</v>
      </c>
      <c r="C57" s="24">
        <v>24.5</v>
      </c>
      <c r="D57" s="24">
        <v>4</v>
      </c>
      <c r="E57" s="24">
        <f t="shared" si="0"/>
        <v>-20.5</v>
      </c>
      <c r="F57" s="8">
        <f t="shared" si="1"/>
        <v>16.3265306122449</v>
      </c>
    </row>
    <row r="58" spans="1:6" ht="16.5" customHeight="1">
      <c r="A58" s="17" t="s">
        <v>66</v>
      </c>
      <c r="B58" s="18" t="s">
        <v>67</v>
      </c>
      <c r="C58" s="24">
        <f>C59+C60+C61+C62+C63+C64</f>
        <v>38461.87899999999</v>
      </c>
      <c r="D58" s="24">
        <f>D59+D60+D61+D62+D63+D64</f>
        <v>37845.04405</v>
      </c>
      <c r="E58" s="24">
        <f t="shared" si="0"/>
        <v>-616.8349499999968</v>
      </c>
      <c r="F58" s="8">
        <f t="shared" si="1"/>
        <v>98.39624332966157</v>
      </c>
    </row>
    <row r="59" spans="1:6" ht="16.5" customHeight="1">
      <c r="A59" s="17" t="s">
        <v>140</v>
      </c>
      <c r="B59" s="18" t="s">
        <v>176</v>
      </c>
      <c r="C59" s="24">
        <v>14759.691</v>
      </c>
      <c r="D59" s="24">
        <v>31297.75489</v>
      </c>
      <c r="E59" s="24">
        <f t="shared" si="0"/>
        <v>16538.063889999998</v>
      </c>
      <c r="F59" s="8">
        <f t="shared" si="1"/>
        <v>212.0488490578834</v>
      </c>
    </row>
    <row r="60" spans="1:6" ht="45.75" customHeight="1">
      <c r="A60" s="17" t="s">
        <v>177</v>
      </c>
      <c r="B60" s="18" t="s">
        <v>178</v>
      </c>
      <c r="C60" s="24">
        <v>6.51</v>
      </c>
      <c r="D60" s="24">
        <v>166.22794</v>
      </c>
      <c r="E60" s="24">
        <f t="shared" si="0"/>
        <v>159.71794</v>
      </c>
      <c r="F60" s="8">
        <f t="shared" si="1"/>
        <v>2553.4245775729646</v>
      </c>
    </row>
    <row r="61" spans="1:6" ht="31.5" customHeight="1">
      <c r="A61" s="17" t="s">
        <v>141</v>
      </c>
      <c r="B61" s="18" t="s">
        <v>179</v>
      </c>
      <c r="C61" s="24">
        <v>106.465</v>
      </c>
      <c r="D61" s="24">
        <v>824.26017</v>
      </c>
      <c r="E61" s="24">
        <f t="shared" si="0"/>
        <v>717.79517</v>
      </c>
      <c r="F61" s="8">
        <f t="shared" si="1"/>
        <v>774.2076457051613</v>
      </c>
    </row>
    <row r="62" spans="1:6" ht="31.5" customHeight="1">
      <c r="A62" s="17" t="s">
        <v>180</v>
      </c>
      <c r="B62" s="18" t="s">
        <v>181</v>
      </c>
      <c r="C62" s="24"/>
      <c r="D62" s="24">
        <v>0.5</v>
      </c>
      <c r="E62" s="24">
        <f t="shared" si="0"/>
        <v>0.5</v>
      </c>
      <c r="F62" s="8"/>
    </row>
    <row r="63" spans="1:6" ht="31.5" customHeight="1">
      <c r="A63" s="17" t="s">
        <v>142</v>
      </c>
      <c r="B63" s="18" t="s">
        <v>143</v>
      </c>
      <c r="C63" s="24">
        <v>23314.939</v>
      </c>
      <c r="D63" s="24">
        <v>4854.63159</v>
      </c>
      <c r="E63" s="24">
        <f t="shared" si="0"/>
        <v>-18460.307409999998</v>
      </c>
      <c r="F63" s="8">
        <f t="shared" si="1"/>
        <v>20.82197851772205</v>
      </c>
    </row>
    <row r="64" spans="1:6" ht="17.25" customHeight="1">
      <c r="A64" s="17" t="s">
        <v>144</v>
      </c>
      <c r="B64" s="18" t="s">
        <v>182</v>
      </c>
      <c r="C64" s="24">
        <v>274.274</v>
      </c>
      <c r="D64" s="24">
        <v>701.66946</v>
      </c>
      <c r="E64" s="24">
        <f t="shared" si="0"/>
        <v>427.39545999999996</v>
      </c>
      <c r="F64" s="8">
        <f t="shared" si="1"/>
        <v>255.82791660893852</v>
      </c>
    </row>
    <row r="65" spans="1:6" ht="15.75">
      <c r="A65" s="17" t="s">
        <v>68</v>
      </c>
      <c r="B65" s="18" t="s">
        <v>69</v>
      </c>
      <c r="C65" s="24">
        <f>C66+C67+C68+C69</f>
        <v>16899.104</v>
      </c>
      <c r="D65" s="24">
        <f>D66+D67+D68+D69</f>
        <v>-638.09937</v>
      </c>
      <c r="E65" s="24">
        <f t="shared" si="0"/>
        <v>-17537.20337</v>
      </c>
      <c r="F65" s="8">
        <f t="shared" si="1"/>
        <v>-3.775936108801982</v>
      </c>
    </row>
    <row r="66" spans="1:6" ht="15.75">
      <c r="A66" s="17" t="s">
        <v>70</v>
      </c>
      <c r="B66" s="18" t="s">
        <v>71</v>
      </c>
      <c r="C66" s="24">
        <v>16484.263</v>
      </c>
      <c r="D66" s="24">
        <v>-789.06154</v>
      </c>
      <c r="E66" s="24">
        <f t="shared" si="0"/>
        <v>-17273.324539999998</v>
      </c>
      <c r="F66" s="8">
        <f t="shared" si="1"/>
        <v>-4.78675655684455</v>
      </c>
    </row>
    <row r="67" spans="1:6" ht="15.75">
      <c r="A67" s="19" t="s">
        <v>72</v>
      </c>
      <c r="B67" s="20" t="s">
        <v>73</v>
      </c>
      <c r="C67" s="24">
        <v>400.876</v>
      </c>
      <c r="D67" s="24">
        <v>97.13425</v>
      </c>
      <c r="E67" s="24">
        <f t="shared" si="0"/>
        <v>-303.74174999999997</v>
      </c>
      <c r="F67" s="8">
        <f t="shared" si="1"/>
        <v>24.23049771001507</v>
      </c>
    </row>
    <row r="68" spans="1:6" ht="15.75">
      <c r="A68" s="17" t="s">
        <v>123</v>
      </c>
      <c r="B68" s="18" t="s">
        <v>183</v>
      </c>
      <c r="C68" s="24">
        <v>13.965</v>
      </c>
      <c r="D68" s="24">
        <v>17.46</v>
      </c>
      <c r="E68" s="24">
        <f aca="true" t="shared" si="2" ref="E68:E94">D68-C68</f>
        <v>3.495000000000001</v>
      </c>
      <c r="F68" s="8">
        <f aca="true" t="shared" si="3" ref="F68:F94">D68/C68*100</f>
        <v>125.02685284640174</v>
      </c>
    </row>
    <row r="69" spans="1:6" ht="15.75">
      <c r="A69" s="17" t="s">
        <v>184</v>
      </c>
      <c r="B69" s="18" t="s">
        <v>185</v>
      </c>
      <c r="C69" s="24"/>
      <c r="D69" s="24">
        <v>36.36792</v>
      </c>
      <c r="E69" s="24">
        <f t="shared" si="2"/>
        <v>36.36792</v>
      </c>
      <c r="F69" s="8"/>
    </row>
    <row r="70" spans="1:6" ht="20.25" customHeight="1">
      <c r="A70" s="10" t="s">
        <v>74</v>
      </c>
      <c r="B70" s="11" t="s">
        <v>75</v>
      </c>
      <c r="C70" s="23">
        <f>C71+C79+C83+C84+C89+C93</f>
        <v>3476444.5499999993</v>
      </c>
      <c r="D70" s="23">
        <f>D71+D79+D83+D84+D89+D93</f>
        <v>3621015.17</v>
      </c>
      <c r="E70" s="24">
        <f t="shared" si="2"/>
        <v>144570.62000000058</v>
      </c>
      <c r="F70" s="8">
        <f t="shared" si="3"/>
        <v>104.1585769000688</v>
      </c>
    </row>
    <row r="71" spans="1:6" ht="47.25" customHeight="1">
      <c r="A71" s="7" t="s">
        <v>76</v>
      </c>
      <c r="B71" s="5" t="s">
        <v>77</v>
      </c>
      <c r="C71" s="24">
        <f>C72+C76+C77+C78</f>
        <v>3384538.3499999996</v>
      </c>
      <c r="D71" s="24">
        <f>D72+D76+D77+D78</f>
        <v>3496708.44</v>
      </c>
      <c r="E71" s="24">
        <f t="shared" si="2"/>
        <v>112170.09000000032</v>
      </c>
      <c r="F71" s="8">
        <f t="shared" si="3"/>
        <v>103.31419172721151</v>
      </c>
    </row>
    <row r="72" spans="1:6" ht="31.5">
      <c r="A72" s="7" t="s">
        <v>78</v>
      </c>
      <c r="B72" s="5" t="s">
        <v>127</v>
      </c>
      <c r="C72" s="24">
        <f>SUM(C73:C75)</f>
        <v>2620544</v>
      </c>
      <c r="D72" s="24">
        <f>SUM(D73:D75)</f>
        <v>2433090</v>
      </c>
      <c r="E72" s="24">
        <f t="shared" si="2"/>
        <v>-187454</v>
      </c>
      <c r="F72" s="8">
        <f t="shared" si="3"/>
        <v>92.8467524300298</v>
      </c>
    </row>
    <row r="73" spans="1:6" ht="31.5">
      <c r="A73" s="7" t="s">
        <v>79</v>
      </c>
      <c r="B73" s="5" t="s">
        <v>128</v>
      </c>
      <c r="C73" s="24">
        <v>2343600</v>
      </c>
      <c r="D73" s="24">
        <v>2343600</v>
      </c>
      <c r="E73" s="24">
        <f t="shared" si="2"/>
        <v>0</v>
      </c>
      <c r="F73" s="8">
        <f t="shared" si="3"/>
        <v>100</v>
      </c>
    </row>
    <row r="74" spans="1:6" ht="31.5" customHeight="1">
      <c r="A74" s="7" t="s">
        <v>80</v>
      </c>
      <c r="B74" s="5" t="s">
        <v>129</v>
      </c>
      <c r="C74" s="24">
        <v>86440</v>
      </c>
      <c r="D74" s="24"/>
      <c r="E74" s="24">
        <f t="shared" si="2"/>
        <v>-86440</v>
      </c>
      <c r="F74" s="8">
        <f t="shared" si="3"/>
        <v>0</v>
      </c>
    </row>
    <row r="75" spans="1:6" ht="51" customHeight="1">
      <c r="A75" s="7" t="s">
        <v>150</v>
      </c>
      <c r="B75" s="5" t="s">
        <v>130</v>
      </c>
      <c r="C75" s="24">
        <v>190504</v>
      </c>
      <c r="D75" s="24">
        <v>89490</v>
      </c>
      <c r="E75" s="24">
        <f t="shared" si="2"/>
        <v>-101014</v>
      </c>
      <c r="F75" s="8">
        <f t="shared" si="3"/>
        <v>46.97539159282745</v>
      </c>
    </row>
    <row r="76" spans="1:6" ht="34.5" customHeight="1">
      <c r="A76" s="7" t="s">
        <v>81</v>
      </c>
      <c r="B76" s="5" t="s">
        <v>131</v>
      </c>
      <c r="C76" s="24">
        <v>345126.22</v>
      </c>
      <c r="D76" s="24">
        <v>530708.8</v>
      </c>
      <c r="E76" s="24">
        <f t="shared" si="2"/>
        <v>185582.58000000007</v>
      </c>
      <c r="F76" s="8">
        <f t="shared" si="3"/>
        <v>153.77237927619643</v>
      </c>
    </row>
    <row r="77" spans="1:6" ht="31.5">
      <c r="A77" s="7" t="s">
        <v>82</v>
      </c>
      <c r="B77" s="5" t="s">
        <v>132</v>
      </c>
      <c r="C77" s="24">
        <v>320667.73</v>
      </c>
      <c r="D77" s="24">
        <v>384842.94</v>
      </c>
      <c r="E77" s="24">
        <f t="shared" si="2"/>
        <v>64175.21000000002</v>
      </c>
      <c r="F77" s="8">
        <f t="shared" si="3"/>
        <v>120.01299288830842</v>
      </c>
    </row>
    <row r="78" spans="1:6" ht="15.75">
      <c r="A78" s="7" t="s">
        <v>83</v>
      </c>
      <c r="B78" s="5" t="s">
        <v>133</v>
      </c>
      <c r="C78" s="24">
        <v>98200.4</v>
      </c>
      <c r="D78" s="24">
        <v>148066.7</v>
      </c>
      <c r="E78" s="24">
        <f t="shared" si="2"/>
        <v>49866.30000000002</v>
      </c>
      <c r="F78" s="8">
        <f t="shared" si="3"/>
        <v>150.7801393884343</v>
      </c>
    </row>
    <row r="79" spans="1:6" ht="60.75" customHeight="1">
      <c r="A79" s="7" t="s">
        <v>84</v>
      </c>
      <c r="B79" s="5" t="s">
        <v>85</v>
      </c>
      <c r="C79" s="24">
        <f>C80</f>
        <v>-6.7</v>
      </c>
      <c r="D79" s="24">
        <f>D80</f>
        <v>0</v>
      </c>
      <c r="E79" s="24">
        <f t="shared" si="2"/>
        <v>6.7</v>
      </c>
      <c r="F79" s="8">
        <f t="shared" si="3"/>
        <v>0</v>
      </c>
    </row>
    <row r="80" spans="1:6" ht="47.25">
      <c r="A80" s="7" t="s">
        <v>86</v>
      </c>
      <c r="B80" s="5" t="s">
        <v>134</v>
      </c>
      <c r="C80" s="24">
        <f>SUM(C81:C82)</f>
        <v>-6.7</v>
      </c>
      <c r="D80" s="24">
        <f>SUM(D81:D82)</f>
        <v>0</v>
      </c>
      <c r="E80" s="24">
        <f t="shared" si="2"/>
        <v>6.7</v>
      </c>
      <c r="F80" s="8">
        <f t="shared" si="3"/>
        <v>0</v>
      </c>
    </row>
    <row r="81" spans="1:6" ht="64.5" customHeight="1">
      <c r="A81" s="7" t="s">
        <v>87</v>
      </c>
      <c r="B81" s="5" t="s">
        <v>135</v>
      </c>
      <c r="C81" s="24">
        <v>-6.7</v>
      </c>
      <c r="D81" s="24">
        <v>0</v>
      </c>
      <c r="E81" s="24">
        <f t="shared" si="2"/>
        <v>6.7</v>
      </c>
      <c r="F81" s="8">
        <f t="shared" si="3"/>
        <v>0</v>
      </c>
    </row>
    <row r="82" spans="1:6" ht="141.75">
      <c r="A82" s="7" t="s">
        <v>148</v>
      </c>
      <c r="B82" s="5" t="s">
        <v>149</v>
      </c>
      <c r="C82" s="24"/>
      <c r="D82" s="24">
        <v>0</v>
      </c>
      <c r="E82" s="24">
        <f t="shared" si="2"/>
        <v>0</v>
      </c>
      <c r="F82" s="8"/>
    </row>
    <row r="83" spans="1:6" ht="31.5">
      <c r="A83" s="7" t="s">
        <v>151</v>
      </c>
      <c r="B83" s="5" t="s">
        <v>152</v>
      </c>
      <c r="C83" s="24">
        <v>9076.3</v>
      </c>
      <c r="D83" s="24">
        <v>8278.94</v>
      </c>
      <c r="E83" s="24">
        <f t="shared" si="2"/>
        <v>-797.3599999999988</v>
      </c>
      <c r="F83" s="8">
        <f t="shared" si="3"/>
        <v>91.2149223802651</v>
      </c>
    </row>
    <row r="84" spans="1:6" ht="15.75">
      <c r="A84" s="7" t="s">
        <v>88</v>
      </c>
      <c r="B84" s="5" t="s">
        <v>89</v>
      </c>
      <c r="C84" s="24">
        <f>SUM(C85:C88)</f>
        <v>3392.2</v>
      </c>
      <c r="D84" s="24">
        <f>SUM(D85:D88)</f>
        <v>4192.8</v>
      </c>
      <c r="E84" s="24">
        <f t="shared" si="2"/>
        <v>800.6000000000004</v>
      </c>
      <c r="F84" s="8">
        <f t="shared" si="3"/>
        <v>123.60120275927129</v>
      </c>
    </row>
    <row r="85" spans="1:6" ht="31.5">
      <c r="A85" s="7" t="s">
        <v>90</v>
      </c>
      <c r="B85" s="5" t="s">
        <v>139</v>
      </c>
      <c r="C85" s="24">
        <v>3392.2</v>
      </c>
      <c r="D85" s="24">
        <v>3350</v>
      </c>
      <c r="E85" s="24">
        <f t="shared" si="2"/>
        <v>-42.19999999999982</v>
      </c>
      <c r="F85" s="8">
        <f t="shared" si="3"/>
        <v>98.7559695772655</v>
      </c>
    </row>
    <row r="86" spans="1:6" ht="15.75">
      <c r="A86" s="12" t="s">
        <v>153</v>
      </c>
      <c r="B86" s="5" t="s">
        <v>154</v>
      </c>
      <c r="C86" s="24"/>
      <c r="D86" s="24">
        <v>0</v>
      </c>
      <c r="E86" s="24">
        <f t="shared" si="2"/>
        <v>0</v>
      </c>
      <c r="F86" s="8"/>
    </row>
    <row r="87" spans="1:6" ht="31.5">
      <c r="A87" s="13" t="s">
        <v>155</v>
      </c>
      <c r="B87" s="5" t="s">
        <v>156</v>
      </c>
      <c r="C87" s="24"/>
      <c r="D87" s="24">
        <v>80</v>
      </c>
      <c r="E87" s="24">
        <f t="shared" si="2"/>
        <v>80</v>
      </c>
      <c r="F87" s="8"/>
    </row>
    <row r="88" spans="1:6" ht="63">
      <c r="A88" s="13" t="s">
        <v>157</v>
      </c>
      <c r="B88" s="5" t="s">
        <v>158</v>
      </c>
      <c r="C88" s="24"/>
      <c r="D88" s="24">
        <v>762.8</v>
      </c>
      <c r="E88" s="24">
        <f t="shared" si="2"/>
        <v>762.8</v>
      </c>
      <c r="F88" s="8"/>
    </row>
    <row r="89" spans="1:6" ht="112.5" customHeight="1">
      <c r="A89" s="7" t="s">
        <v>91</v>
      </c>
      <c r="B89" s="5" t="s">
        <v>92</v>
      </c>
      <c r="C89" s="24">
        <f>SUM(C90:C92)</f>
        <v>115670</v>
      </c>
      <c r="D89" s="24">
        <f>SUM(D90:D92)</f>
        <v>128736.31</v>
      </c>
      <c r="E89" s="24">
        <f t="shared" si="2"/>
        <v>13066.309999999998</v>
      </c>
      <c r="F89" s="8">
        <f t="shared" si="3"/>
        <v>111.29619607504107</v>
      </c>
    </row>
    <row r="90" spans="1:6" ht="94.5" customHeight="1">
      <c r="A90" s="7" t="s">
        <v>136</v>
      </c>
      <c r="B90" s="4" t="s">
        <v>137</v>
      </c>
      <c r="C90" s="24">
        <v>92030.7</v>
      </c>
      <c r="D90" s="24">
        <v>110693.11</v>
      </c>
      <c r="E90" s="24">
        <f t="shared" si="2"/>
        <v>18662.410000000003</v>
      </c>
      <c r="F90" s="8">
        <f t="shared" si="3"/>
        <v>120.27846142645879</v>
      </c>
    </row>
    <row r="91" spans="1:6" ht="94.5">
      <c r="A91" s="7" t="s">
        <v>159</v>
      </c>
      <c r="B91" s="4" t="s">
        <v>160</v>
      </c>
      <c r="C91" s="24">
        <v>247.2</v>
      </c>
      <c r="D91" s="24">
        <v>7467.9</v>
      </c>
      <c r="E91" s="24">
        <f t="shared" si="2"/>
        <v>7220.7</v>
      </c>
      <c r="F91" s="8">
        <f t="shared" si="3"/>
        <v>3020.995145631068</v>
      </c>
    </row>
    <row r="92" spans="1:6" ht="96" customHeight="1">
      <c r="A92" s="7" t="s">
        <v>161</v>
      </c>
      <c r="B92" s="4" t="s">
        <v>162</v>
      </c>
      <c r="C92" s="24">
        <v>23392.1</v>
      </c>
      <c r="D92" s="24">
        <v>10575.3</v>
      </c>
      <c r="E92" s="24">
        <f t="shared" si="2"/>
        <v>-12816.8</v>
      </c>
      <c r="F92" s="8">
        <f t="shared" si="3"/>
        <v>45.20885256133481</v>
      </c>
    </row>
    <row r="93" spans="1:6" ht="63">
      <c r="A93" s="7" t="s">
        <v>93</v>
      </c>
      <c r="B93" s="5" t="s">
        <v>94</v>
      </c>
      <c r="C93" s="24">
        <f>C94</f>
        <v>-36225.6</v>
      </c>
      <c r="D93" s="24">
        <f>D94</f>
        <v>-16901.32</v>
      </c>
      <c r="E93" s="24">
        <f t="shared" si="2"/>
        <v>19324.28</v>
      </c>
      <c r="F93" s="8">
        <f t="shared" si="3"/>
        <v>46.655735170708006</v>
      </c>
    </row>
    <row r="94" spans="1:6" ht="63">
      <c r="A94" s="7" t="s">
        <v>95</v>
      </c>
      <c r="B94" s="5" t="s">
        <v>138</v>
      </c>
      <c r="C94" s="24">
        <v>-36225.6</v>
      </c>
      <c r="D94" s="24">
        <v>-16901.32</v>
      </c>
      <c r="E94" s="24">
        <f t="shared" si="2"/>
        <v>19324.28</v>
      </c>
      <c r="F94" s="8">
        <f t="shared" si="3"/>
        <v>46.655735170708006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Арбаева</cp:lastModifiedBy>
  <cp:lastPrinted>2021-06-25T12:58:26Z</cp:lastPrinted>
  <dcterms:created xsi:type="dcterms:W3CDTF">2016-04-25T02:35:52Z</dcterms:created>
  <dcterms:modified xsi:type="dcterms:W3CDTF">2021-06-25T12:58:27Z</dcterms:modified>
  <cp:category/>
  <cp:version/>
  <cp:contentType/>
  <cp:contentStatus/>
</cp:coreProperties>
</file>