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ес" sheetId="1" r:id="rId1"/>
    <sheet name="ари" sheetId="2" r:id="rId2"/>
    <sheet name="парки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6" i="3" l="1"/>
  <c r="H22" i="3" s="1"/>
  <c r="D26" i="3"/>
  <c r="E25" i="3"/>
  <c r="D25" i="3" s="1"/>
  <c r="J25" i="3" s="1"/>
  <c r="D24" i="3"/>
  <c r="J24" i="3" s="1"/>
  <c r="M22" i="3"/>
  <c r="I22" i="3"/>
  <c r="H21" i="3"/>
  <c r="H17" i="3" s="1"/>
  <c r="D21" i="3"/>
  <c r="E20" i="3"/>
  <c r="D20" i="3" s="1"/>
  <c r="J20" i="3" s="1"/>
  <c r="D19" i="3"/>
  <c r="J19" i="3" s="1"/>
  <c r="M17" i="3"/>
  <c r="I17" i="3"/>
  <c r="H16" i="3"/>
  <c r="H12" i="3" s="1"/>
  <c r="D16" i="3"/>
  <c r="E15" i="3"/>
  <c r="G16" i="3" s="1"/>
  <c r="D14" i="3"/>
  <c r="J14" i="3" s="1"/>
  <c r="M12" i="3"/>
  <c r="I12" i="3"/>
  <c r="E10" i="3"/>
  <c r="D10" i="3"/>
  <c r="J10" i="3" s="1"/>
  <c r="H11" i="3"/>
  <c r="D11" i="3"/>
  <c r="D9" i="3"/>
  <c r="J9" i="3" s="1"/>
  <c r="E7" i="3"/>
  <c r="H7" i="3"/>
  <c r="I7" i="3"/>
  <c r="M7" i="3"/>
  <c r="E25" i="2"/>
  <c r="D25" i="2"/>
  <c r="J25" i="2" s="1"/>
  <c r="M23" i="2"/>
  <c r="I23" i="2"/>
  <c r="H23" i="2"/>
  <c r="G23" i="2"/>
  <c r="F23" i="2"/>
  <c r="E21" i="2"/>
  <c r="M19" i="2"/>
  <c r="I19" i="2"/>
  <c r="H19" i="2"/>
  <c r="G19" i="2"/>
  <c r="F19" i="2"/>
  <c r="E17" i="2"/>
  <c r="D17" i="2" s="1"/>
  <c r="J17" i="2" s="1"/>
  <c r="M15" i="2"/>
  <c r="I15" i="2"/>
  <c r="H15" i="2"/>
  <c r="G15" i="2"/>
  <c r="F15" i="2"/>
  <c r="E14" i="2"/>
  <c r="D14" i="2" s="1"/>
  <c r="J14" i="2" s="1"/>
  <c r="E13" i="2"/>
  <c r="D13" i="2"/>
  <c r="J13" i="2" s="1"/>
  <c r="M11" i="2"/>
  <c r="I11" i="2"/>
  <c r="H11" i="2"/>
  <c r="G11" i="2"/>
  <c r="F11" i="2"/>
  <c r="D9" i="2"/>
  <c r="J9" i="2" s="1"/>
  <c r="E10" i="2"/>
  <c r="E7" i="2" s="1"/>
  <c r="E9" i="2"/>
  <c r="M7" i="2"/>
  <c r="F7" i="2"/>
  <c r="G7" i="2"/>
  <c r="H7" i="2"/>
  <c r="I7" i="2"/>
  <c r="G26" i="3" l="1"/>
  <c r="E22" i="3"/>
  <c r="D22" i="3"/>
  <c r="G21" i="3"/>
  <c r="E17" i="3"/>
  <c r="D17" i="3"/>
  <c r="F16" i="3"/>
  <c r="F12" i="3" s="1"/>
  <c r="G12" i="3"/>
  <c r="E12" i="3"/>
  <c r="D15" i="3"/>
  <c r="J15" i="3" s="1"/>
  <c r="G11" i="3"/>
  <c r="D7" i="3"/>
  <c r="E19" i="2"/>
  <c r="D10" i="2"/>
  <c r="E18" i="2"/>
  <c r="D18" i="2" s="1"/>
  <c r="J18" i="2" s="1"/>
  <c r="E23" i="2"/>
  <c r="E11" i="2"/>
  <c r="E22" i="2"/>
  <c r="D22" i="2" s="1"/>
  <c r="J22" i="2" s="1"/>
  <c r="E15" i="2"/>
  <c r="D21" i="2"/>
  <c r="J21" i="2" s="1"/>
  <c r="E26" i="2"/>
  <c r="D26" i="2" s="1"/>
  <c r="J26" i="2" s="1"/>
  <c r="D15" i="2"/>
  <c r="D11" i="2"/>
  <c r="E178" i="1"/>
  <c r="E175" i="1" s="1"/>
  <c r="E173" i="1"/>
  <c r="E170" i="1" s="1"/>
  <c r="G169" i="1"/>
  <c r="F169" i="1" s="1"/>
  <c r="E168" i="1"/>
  <c r="D168" i="1" s="1"/>
  <c r="E163" i="1"/>
  <c r="G164" i="1" s="1"/>
  <c r="G159" i="1"/>
  <c r="F159" i="1" s="1"/>
  <c r="E158" i="1"/>
  <c r="E153" i="1"/>
  <c r="G154" i="1" s="1"/>
  <c r="G149" i="1"/>
  <c r="F149" i="1" s="1"/>
  <c r="E148" i="1"/>
  <c r="E143" i="1"/>
  <c r="G144" i="1" s="1"/>
  <c r="G139" i="1"/>
  <c r="G135" i="1" s="1"/>
  <c r="E138" i="1"/>
  <c r="E133" i="1"/>
  <c r="D133" i="1" s="1"/>
  <c r="D130" i="1" s="1"/>
  <c r="G129" i="1"/>
  <c r="F129" i="1" s="1"/>
  <c r="E128" i="1"/>
  <c r="E123" i="1"/>
  <c r="D123" i="1" s="1"/>
  <c r="H179" i="1"/>
  <c r="H175" i="1" s="1"/>
  <c r="D179" i="1"/>
  <c r="H178" i="1"/>
  <c r="F178" i="1"/>
  <c r="D178" i="1"/>
  <c r="H177" i="1"/>
  <c r="F177" i="1"/>
  <c r="D177" i="1"/>
  <c r="M175" i="1"/>
  <c r="I175" i="1"/>
  <c r="H174" i="1"/>
  <c r="D174" i="1"/>
  <c r="H173" i="1"/>
  <c r="F173" i="1"/>
  <c r="H172" i="1"/>
  <c r="F172" i="1"/>
  <c r="D172" i="1"/>
  <c r="M170" i="1"/>
  <c r="I170" i="1"/>
  <c r="H169" i="1"/>
  <c r="D169" i="1"/>
  <c r="H168" i="1"/>
  <c r="F168" i="1"/>
  <c r="H167" i="1"/>
  <c r="H165" i="1" s="1"/>
  <c r="F167" i="1"/>
  <c r="D167" i="1"/>
  <c r="M165" i="1"/>
  <c r="I165" i="1"/>
  <c r="G165" i="1"/>
  <c r="E165" i="1"/>
  <c r="H164" i="1"/>
  <c r="D164" i="1"/>
  <c r="H163" i="1"/>
  <c r="F163" i="1"/>
  <c r="D163" i="1"/>
  <c r="H162" i="1"/>
  <c r="H160" i="1" s="1"/>
  <c r="F162" i="1"/>
  <c r="D162" i="1"/>
  <c r="M160" i="1"/>
  <c r="I160" i="1"/>
  <c r="E160" i="1"/>
  <c r="H159" i="1"/>
  <c r="H155" i="1" s="1"/>
  <c r="D159" i="1"/>
  <c r="H158" i="1"/>
  <c r="F158" i="1"/>
  <c r="D158" i="1"/>
  <c r="H157" i="1"/>
  <c r="F157" i="1"/>
  <c r="D157" i="1"/>
  <c r="J157" i="1" s="1"/>
  <c r="M155" i="1"/>
  <c r="I155" i="1"/>
  <c r="E155" i="1"/>
  <c r="H154" i="1"/>
  <c r="D154" i="1"/>
  <c r="H153" i="1"/>
  <c r="F153" i="1"/>
  <c r="H152" i="1"/>
  <c r="F152" i="1"/>
  <c r="D152" i="1"/>
  <c r="M150" i="1"/>
  <c r="I150" i="1"/>
  <c r="E150" i="1"/>
  <c r="H149" i="1"/>
  <c r="D149" i="1"/>
  <c r="H148" i="1"/>
  <c r="F148" i="1"/>
  <c r="D148" i="1"/>
  <c r="H147" i="1"/>
  <c r="F147" i="1"/>
  <c r="D147" i="1"/>
  <c r="M145" i="1"/>
  <c r="I145" i="1"/>
  <c r="G145" i="1"/>
  <c r="E145" i="1"/>
  <c r="H144" i="1"/>
  <c r="D144" i="1"/>
  <c r="H143" i="1"/>
  <c r="F143" i="1"/>
  <c r="D143" i="1"/>
  <c r="H142" i="1"/>
  <c r="F142" i="1"/>
  <c r="D142" i="1"/>
  <c r="M140" i="1"/>
  <c r="I140" i="1"/>
  <c r="H139" i="1"/>
  <c r="H135" i="1" s="1"/>
  <c r="F139" i="1"/>
  <c r="J139" i="1" s="1"/>
  <c r="D139" i="1"/>
  <c r="H138" i="1"/>
  <c r="F138" i="1"/>
  <c r="D138" i="1"/>
  <c r="H137" i="1"/>
  <c r="F137" i="1"/>
  <c r="D137" i="1"/>
  <c r="M135" i="1"/>
  <c r="I135" i="1"/>
  <c r="E135" i="1"/>
  <c r="H134" i="1"/>
  <c r="D134" i="1"/>
  <c r="H133" i="1"/>
  <c r="F133" i="1"/>
  <c r="H132" i="1"/>
  <c r="H130" i="1" s="1"/>
  <c r="F132" i="1"/>
  <c r="D132" i="1"/>
  <c r="M130" i="1"/>
  <c r="I130" i="1"/>
  <c r="H129" i="1"/>
  <c r="D129" i="1"/>
  <c r="H128" i="1"/>
  <c r="F128" i="1"/>
  <c r="D128" i="1"/>
  <c r="H127" i="1"/>
  <c r="H125" i="1" s="1"/>
  <c r="F127" i="1"/>
  <c r="D127" i="1"/>
  <c r="M125" i="1"/>
  <c r="I125" i="1"/>
  <c r="E125" i="1"/>
  <c r="H124" i="1"/>
  <c r="D124" i="1"/>
  <c r="H123" i="1"/>
  <c r="F123" i="1"/>
  <c r="H122" i="1"/>
  <c r="F122" i="1"/>
  <c r="D122" i="1"/>
  <c r="D120" i="1" s="1"/>
  <c r="M120" i="1"/>
  <c r="I120" i="1"/>
  <c r="E120" i="1"/>
  <c r="H119" i="1"/>
  <c r="F119" i="1"/>
  <c r="D119" i="1"/>
  <c r="J119" i="1" s="1"/>
  <c r="H118" i="1"/>
  <c r="F118" i="1"/>
  <c r="D118" i="1"/>
  <c r="H117" i="1"/>
  <c r="H115" i="1" s="1"/>
  <c r="F117" i="1"/>
  <c r="D117" i="1"/>
  <c r="M115" i="1"/>
  <c r="I115" i="1"/>
  <c r="G115" i="1"/>
  <c r="E115" i="1"/>
  <c r="H114" i="1"/>
  <c r="F114" i="1"/>
  <c r="D114" i="1"/>
  <c r="H113" i="1"/>
  <c r="F113" i="1"/>
  <c r="D113" i="1"/>
  <c r="H112" i="1"/>
  <c r="F112" i="1"/>
  <c r="D112" i="1"/>
  <c r="D110" i="1" s="1"/>
  <c r="M110" i="1"/>
  <c r="I110" i="1"/>
  <c r="G110" i="1"/>
  <c r="E110" i="1"/>
  <c r="H109" i="1"/>
  <c r="F109" i="1"/>
  <c r="D109" i="1"/>
  <c r="J109" i="1" s="1"/>
  <c r="H108" i="1"/>
  <c r="F108" i="1"/>
  <c r="D108" i="1"/>
  <c r="H107" i="1"/>
  <c r="F107" i="1"/>
  <c r="D107" i="1"/>
  <c r="M105" i="1"/>
  <c r="I105" i="1"/>
  <c r="G105" i="1"/>
  <c r="E105" i="1"/>
  <c r="F103" i="1"/>
  <c r="J103" i="1" s="1"/>
  <c r="F104" i="1"/>
  <c r="J104" i="1" s="1"/>
  <c r="F102" i="1"/>
  <c r="H100" i="1"/>
  <c r="I100" i="1"/>
  <c r="D100" i="1"/>
  <c r="E100" i="1"/>
  <c r="G100" i="1"/>
  <c r="E87" i="1"/>
  <c r="G87" i="1"/>
  <c r="I87" i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2" i="1"/>
  <c r="J92" i="1" s="1"/>
  <c r="F99" i="1"/>
  <c r="J99" i="1" s="1"/>
  <c r="D90" i="1"/>
  <c r="J90" i="1" s="1"/>
  <c r="D91" i="1"/>
  <c r="J91" i="1" s="1"/>
  <c r="D89" i="1"/>
  <c r="J89" i="1" s="1"/>
  <c r="M100" i="1"/>
  <c r="F86" i="1"/>
  <c r="J86" i="1" s="1"/>
  <c r="F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D79" i="1"/>
  <c r="D78" i="1"/>
  <c r="J78" i="1" s="1"/>
  <c r="D77" i="1"/>
  <c r="J77" i="1" s="1"/>
  <c r="F74" i="1"/>
  <c r="J74" i="1" s="1"/>
  <c r="F73" i="1"/>
  <c r="H72" i="1"/>
  <c r="J72" i="1" s="1"/>
  <c r="H71" i="1"/>
  <c r="J71" i="1" s="1"/>
  <c r="H70" i="1"/>
  <c r="J70" i="1" s="1"/>
  <c r="H69" i="1"/>
  <c r="J69" i="1" s="1"/>
  <c r="H68" i="1"/>
  <c r="J68" i="1" s="1"/>
  <c r="D67" i="1"/>
  <c r="J67" i="1" s="1"/>
  <c r="D66" i="1"/>
  <c r="J66" i="1" s="1"/>
  <c r="D65" i="1"/>
  <c r="J65" i="1" s="1"/>
  <c r="K62" i="1"/>
  <c r="H61" i="1"/>
  <c r="F61" i="1"/>
  <c r="D61" i="1"/>
  <c r="H60" i="1"/>
  <c r="F60" i="1"/>
  <c r="D60" i="1"/>
  <c r="H59" i="1"/>
  <c r="F59" i="1"/>
  <c r="D59" i="1"/>
  <c r="H58" i="1"/>
  <c r="F58" i="1"/>
  <c r="D58" i="1"/>
  <c r="M56" i="1"/>
  <c r="I56" i="1"/>
  <c r="G56" i="1"/>
  <c r="E56" i="1"/>
  <c r="H55" i="1"/>
  <c r="F55" i="1"/>
  <c r="D55" i="1"/>
  <c r="H54" i="1"/>
  <c r="F54" i="1"/>
  <c r="D54" i="1"/>
  <c r="H53" i="1"/>
  <c r="F53" i="1"/>
  <c r="D53" i="1"/>
  <c r="H52" i="1"/>
  <c r="F52" i="1"/>
  <c r="D52" i="1"/>
  <c r="M50" i="1"/>
  <c r="I50" i="1"/>
  <c r="G50" i="1"/>
  <c r="E50" i="1"/>
  <c r="J49" i="1"/>
  <c r="H48" i="1"/>
  <c r="F48" i="1"/>
  <c r="D48" i="1"/>
  <c r="H47" i="1"/>
  <c r="F47" i="1"/>
  <c r="D47" i="1"/>
  <c r="H46" i="1"/>
  <c r="F46" i="1"/>
  <c r="D46" i="1"/>
  <c r="H45" i="1"/>
  <c r="F45" i="1"/>
  <c r="D45" i="1"/>
  <c r="M43" i="1"/>
  <c r="I43" i="1"/>
  <c r="G43" i="1"/>
  <c r="E43" i="1"/>
  <c r="H42" i="1"/>
  <c r="F42" i="1"/>
  <c r="D42" i="1"/>
  <c r="H41" i="1"/>
  <c r="F41" i="1"/>
  <c r="D41" i="1"/>
  <c r="H40" i="1"/>
  <c r="F40" i="1"/>
  <c r="D40" i="1"/>
  <c r="H39" i="1"/>
  <c r="F39" i="1"/>
  <c r="D39" i="1"/>
  <c r="M37" i="1"/>
  <c r="I37" i="1"/>
  <c r="G37" i="1"/>
  <c r="E37" i="1"/>
  <c r="H36" i="1"/>
  <c r="F36" i="1"/>
  <c r="D36" i="1"/>
  <c r="H35" i="1"/>
  <c r="F35" i="1"/>
  <c r="D35" i="1"/>
  <c r="H34" i="1"/>
  <c r="F34" i="1"/>
  <c r="D34" i="1"/>
  <c r="H33" i="1"/>
  <c r="F33" i="1"/>
  <c r="D33" i="1"/>
  <c r="M31" i="1"/>
  <c r="I31" i="1"/>
  <c r="G31" i="1"/>
  <c r="E31" i="1"/>
  <c r="H30" i="1"/>
  <c r="F30" i="1"/>
  <c r="D30" i="1"/>
  <c r="H29" i="1"/>
  <c r="F29" i="1"/>
  <c r="D29" i="1"/>
  <c r="H28" i="1"/>
  <c r="F28" i="1"/>
  <c r="D28" i="1"/>
  <c r="H27" i="1"/>
  <c r="F27" i="1"/>
  <c r="D27" i="1"/>
  <c r="M25" i="1"/>
  <c r="I25" i="1"/>
  <c r="G25" i="1"/>
  <c r="E25" i="1"/>
  <c r="H24" i="1"/>
  <c r="F24" i="1"/>
  <c r="D24" i="1"/>
  <c r="H23" i="1"/>
  <c r="F23" i="1"/>
  <c r="D23" i="1"/>
  <c r="H22" i="1"/>
  <c r="F22" i="1"/>
  <c r="D22" i="1"/>
  <c r="H21" i="1"/>
  <c r="F21" i="1"/>
  <c r="D21" i="1"/>
  <c r="M19" i="1"/>
  <c r="I19" i="1"/>
  <c r="G19" i="1"/>
  <c r="E19" i="1"/>
  <c r="H18" i="1"/>
  <c r="F18" i="1"/>
  <c r="D18" i="1"/>
  <c r="H17" i="1"/>
  <c r="F17" i="1"/>
  <c r="D17" i="1"/>
  <c r="H16" i="1"/>
  <c r="F16" i="1"/>
  <c r="D16" i="1"/>
  <c r="H15" i="1"/>
  <c r="F15" i="1"/>
  <c r="D15" i="1"/>
  <c r="M13" i="1"/>
  <c r="I13" i="1"/>
  <c r="G13" i="1"/>
  <c r="E13" i="1"/>
  <c r="H12" i="1"/>
  <c r="F12" i="1"/>
  <c r="D12" i="1"/>
  <c r="H11" i="1"/>
  <c r="F11" i="1"/>
  <c r="D11" i="1"/>
  <c r="H10" i="1"/>
  <c r="F10" i="1"/>
  <c r="D10" i="1"/>
  <c r="H9" i="1"/>
  <c r="F9" i="1"/>
  <c r="D9" i="1"/>
  <c r="M7" i="1"/>
  <c r="I7" i="1"/>
  <c r="G7" i="1"/>
  <c r="E7" i="1"/>
  <c r="J16" i="3" l="1"/>
  <c r="G22" i="3"/>
  <c r="F26" i="3"/>
  <c r="G17" i="3"/>
  <c r="F21" i="3"/>
  <c r="D12" i="3"/>
  <c r="G7" i="3"/>
  <c r="F11" i="3"/>
  <c r="D19" i="2"/>
  <c r="D23" i="2"/>
  <c r="D7" i="2"/>
  <c r="J10" i="2"/>
  <c r="G150" i="1"/>
  <c r="F154" i="1"/>
  <c r="J154" i="1" s="1"/>
  <c r="G140" i="1"/>
  <c r="F144" i="1"/>
  <c r="F164" i="1"/>
  <c r="G160" i="1"/>
  <c r="F165" i="1"/>
  <c r="J149" i="1"/>
  <c r="G155" i="1"/>
  <c r="H110" i="1"/>
  <c r="J114" i="1"/>
  <c r="H120" i="1"/>
  <c r="G125" i="1"/>
  <c r="J127" i="1"/>
  <c r="E130" i="1"/>
  <c r="E140" i="1"/>
  <c r="J142" i="1"/>
  <c r="H140" i="1"/>
  <c r="J148" i="1"/>
  <c r="D153" i="1"/>
  <c r="D173" i="1"/>
  <c r="J173" i="1" s="1"/>
  <c r="G124" i="1"/>
  <c r="G134" i="1"/>
  <c r="G174" i="1"/>
  <c r="J169" i="1"/>
  <c r="H145" i="1"/>
  <c r="H170" i="1"/>
  <c r="J113" i="1"/>
  <c r="J152" i="1"/>
  <c r="H150" i="1"/>
  <c r="G179" i="1"/>
  <c r="D175" i="1"/>
  <c r="J178" i="1"/>
  <c r="J177" i="1"/>
  <c r="J172" i="1"/>
  <c r="J168" i="1"/>
  <c r="J167" i="1"/>
  <c r="D160" i="1"/>
  <c r="J164" i="1"/>
  <c r="J162" i="1"/>
  <c r="J163" i="1"/>
  <c r="J159" i="1"/>
  <c r="F155" i="1"/>
  <c r="J158" i="1"/>
  <c r="F150" i="1"/>
  <c r="J153" i="1"/>
  <c r="J147" i="1"/>
  <c r="F145" i="1"/>
  <c r="F140" i="1"/>
  <c r="J144" i="1"/>
  <c r="J143" i="1"/>
  <c r="D135" i="1"/>
  <c r="J138" i="1"/>
  <c r="J137" i="1"/>
  <c r="J133" i="1"/>
  <c r="J132" i="1"/>
  <c r="J128" i="1"/>
  <c r="F125" i="1"/>
  <c r="J129" i="1"/>
  <c r="J122" i="1"/>
  <c r="J123" i="1"/>
  <c r="F115" i="1"/>
  <c r="J117" i="1"/>
  <c r="J118" i="1"/>
  <c r="J112" i="1"/>
  <c r="F110" i="1"/>
  <c r="H105" i="1"/>
  <c r="D170" i="1"/>
  <c r="D165" i="1"/>
  <c r="F160" i="1"/>
  <c r="D155" i="1"/>
  <c r="D150" i="1"/>
  <c r="D145" i="1"/>
  <c r="D140" i="1"/>
  <c r="F135" i="1"/>
  <c r="D125" i="1"/>
  <c r="D115" i="1"/>
  <c r="J107" i="1"/>
  <c r="F105" i="1"/>
  <c r="J108" i="1"/>
  <c r="D105" i="1"/>
  <c r="F100" i="1"/>
  <c r="H31" i="1"/>
  <c r="J102" i="1"/>
  <c r="J36" i="1"/>
  <c r="F37" i="1"/>
  <c r="J42" i="1"/>
  <c r="J46" i="1"/>
  <c r="F25" i="1"/>
  <c r="D37" i="1"/>
  <c r="J10" i="1"/>
  <c r="H37" i="1"/>
  <c r="H43" i="1"/>
  <c r="J47" i="1"/>
  <c r="J28" i="1"/>
  <c r="J41" i="1"/>
  <c r="H7" i="1"/>
  <c r="J11" i="1"/>
  <c r="J40" i="1"/>
  <c r="F31" i="1"/>
  <c r="J39" i="1"/>
  <c r="F7" i="1"/>
  <c r="J12" i="1"/>
  <c r="D25" i="1"/>
  <c r="J29" i="1"/>
  <c r="H25" i="1"/>
  <c r="D87" i="1"/>
  <c r="D7" i="1"/>
  <c r="D13" i="1"/>
  <c r="J16" i="1"/>
  <c r="H13" i="1"/>
  <c r="J30" i="1"/>
  <c r="J35" i="1"/>
  <c r="H87" i="1"/>
  <c r="F87" i="1"/>
  <c r="H63" i="1"/>
  <c r="F75" i="1"/>
  <c r="J15" i="1"/>
  <c r="J9" i="1"/>
  <c r="J18" i="1"/>
  <c r="J34" i="1"/>
  <c r="D43" i="1"/>
  <c r="F50" i="1"/>
  <c r="J55" i="1"/>
  <c r="F56" i="1"/>
  <c r="J27" i="1"/>
  <c r="H56" i="1"/>
  <c r="J17" i="1"/>
  <c r="D31" i="1"/>
  <c r="F43" i="1"/>
  <c r="J48" i="1"/>
  <c r="D50" i="1"/>
  <c r="J61" i="1"/>
  <c r="F13" i="1"/>
  <c r="J22" i="1"/>
  <c r="F19" i="1"/>
  <c r="J33" i="1"/>
  <c r="J45" i="1"/>
  <c r="J53" i="1"/>
  <c r="D56" i="1"/>
  <c r="J60" i="1"/>
  <c r="J54" i="1"/>
  <c r="H50" i="1"/>
  <c r="J59" i="1"/>
  <c r="D63" i="1"/>
  <c r="J21" i="1"/>
  <c r="J24" i="1"/>
  <c r="H19" i="1"/>
  <c r="J23" i="1"/>
  <c r="D19" i="1"/>
  <c r="M87" i="1"/>
  <c r="H49" i="1"/>
  <c r="J52" i="1"/>
  <c r="F63" i="1"/>
  <c r="J73" i="1"/>
  <c r="J63" i="1" s="1"/>
  <c r="D75" i="1"/>
  <c r="H75" i="1"/>
  <c r="J79" i="1"/>
  <c r="J75" i="1" s="1"/>
  <c r="J58" i="1"/>
  <c r="F22" i="3" l="1"/>
  <c r="J26" i="3"/>
  <c r="F17" i="3"/>
  <c r="J21" i="3"/>
  <c r="F7" i="3"/>
  <c r="J11" i="3"/>
  <c r="F174" i="1"/>
  <c r="G170" i="1"/>
  <c r="G130" i="1"/>
  <c r="F134" i="1"/>
  <c r="F124" i="1"/>
  <c r="G120" i="1"/>
  <c r="G175" i="1"/>
  <c r="F179" i="1"/>
  <c r="F49" i="1"/>
  <c r="F62" i="1"/>
  <c r="H62" i="1"/>
  <c r="D62" i="1"/>
  <c r="D49" i="1"/>
  <c r="M75" i="1"/>
  <c r="I84" i="1"/>
  <c r="I80" i="1"/>
  <c r="E79" i="1"/>
  <c r="G86" i="1"/>
  <c r="E77" i="1"/>
  <c r="E78" i="1"/>
  <c r="I81" i="1"/>
  <c r="G85" i="1"/>
  <c r="G75" i="1" s="1"/>
  <c r="I83" i="1"/>
  <c r="I82" i="1"/>
  <c r="I71" i="1"/>
  <c r="E67" i="1"/>
  <c r="M63" i="1"/>
  <c r="G74" i="1"/>
  <c r="I70" i="1"/>
  <c r="J62" i="1"/>
  <c r="E66" i="1"/>
  <c r="I72" i="1"/>
  <c r="I69" i="1"/>
  <c r="I68" i="1"/>
  <c r="E65" i="1"/>
  <c r="G73" i="1"/>
  <c r="F120" i="1" l="1"/>
  <c r="J124" i="1"/>
  <c r="J174" i="1"/>
  <c r="F170" i="1"/>
  <c r="F130" i="1"/>
  <c r="J134" i="1"/>
  <c r="F175" i="1"/>
  <c r="J179" i="1"/>
  <c r="E63" i="1"/>
  <c r="I63" i="1"/>
  <c r="I75" i="1"/>
  <c r="E75" i="1"/>
  <c r="G63" i="1"/>
</calcChain>
</file>

<file path=xl/sharedStrings.xml><?xml version="1.0" encoding="utf-8"?>
<sst xmlns="http://schemas.openxmlformats.org/spreadsheetml/2006/main" count="321" uniqueCount="83">
  <si>
    <t>№ п/п</t>
  </si>
  <si>
    <t>Затраты на оплату труда и начисления на выплаты по оплате труда</t>
  </si>
  <si>
    <t>Затраты на общехозяйственные нужды</t>
  </si>
  <si>
    <t>Итого затраты</t>
  </si>
  <si>
    <t>Объем государственной услуги/ работы/ функции</t>
  </si>
  <si>
    <t>Норматив на единицу услуги/ работы/ функции</t>
  </si>
  <si>
    <t>тыс. руб.</t>
  </si>
  <si>
    <t>%</t>
  </si>
  <si>
    <t>ед.</t>
  </si>
  <si>
    <t>ед. изм.</t>
  </si>
  <si>
    <t>руб.</t>
  </si>
  <si>
    <t>Создание лесных дорог предназначенных для охраны лесов от пожаров</t>
  </si>
  <si>
    <t>км</t>
  </si>
  <si>
    <t>в т.ч. по КОСГУ:</t>
  </si>
  <si>
    <t xml:space="preserve">Заработная плата </t>
  </si>
  <si>
    <t>Начисления на выплаты по оплате труда (30,9%)</t>
  </si>
  <si>
    <t>Увеличение стоимости материальных запасов</t>
  </si>
  <si>
    <t>Реконструкция лесных дорог предназначенных для охраны лесов от пожаров</t>
  </si>
  <si>
    <t>кв. м</t>
  </si>
  <si>
    <t>Прокладка просек, противопожарных разрывов, устройство противопожарных минерализованных полос</t>
  </si>
  <si>
    <t>Прочистка просек, прочистка противопожарных минерализованных полос и их обновление</t>
  </si>
  <si>
    <t xml:space="preserve">Благоустройство зон отдыха граждан, пребывающих в лесах </t>
  </si>
  <si>
    <t>шт.</t>
  </si>
  <si>
    <t>Установка и размещение стендов и других знаков и указателей, содержащих информацию о мерах пожарной безопасности в лесах, в т.ч.:</t>
  </si>
  <si>
    <t>Х</t>
  </si>
  <si>
    <t>стенды</t>
  </si>
  <si>
    <t>Прочие услуги</t>
  </si>
  <si>
    <t>листовки, календари</t>
  </si>
  <si>
    <t>Проведение мониторинга пожарной опасности в лесах, в т.ч.:</t>
  </si>
  <si>
    <t>ПХС I типа</t>
  </si>
  <si>
    <t>Прочие выплаты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</si>
  <si>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</si>
  <si>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</si>
  <si>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</si>
  <si>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</si>
  <si>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</si>
  <si>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</si>
  <si>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ПХС III типа</t>
  </si>
  <si>
    <t>Проведение мониторинга пожарной опасности в лесах авиационным способом</t>
  </si>
  <si>
    <t>тыс. га</t>
  </si>
  <si>
    <t>Начисления на выплаты по оплате труда</t>
  </si>
  <si>
    <t>Транспортные услуги</t>
  </si>
  <si>
    <t>Арендная плата за пользование имуществом</t>
  </si>
  <si>
    <t>га</t>
  </si>
  <si>
    <t>кг</t>
  </si>
  <si>
    <t>Уход за архивами клонов и маточных плантаций плюсовых насаждений</t>
  </si>
  <si>
    <t>Уход за лесосеменными плантациями</t>
  </si>
  <si>
    <t>Уход за постоянными лесосеменными участками</t>
  </si>
  <si>
    <t>Наименование государственной усуги/работы/функции</t>
  </si>
  <si>
    <t>Составление аналитических докладов, обзоров, записок</t>
  </si>
  <si>
    <t>Начисления на выплаты по оплате труда (30,2%)</t>
  </si>
  <si>
    <t>Подготовка заключений, отзывов, рецензий</t>
  </si>
  <si>
    <t>Предоставление информации, оказание консультаций</t>
  </si>
  <si>
    <t>Ведение экологического портала Республики Алтай</t>
  </si>
  <si>
    <t>мес.</t>
  </si>
  <si>
    <t>Сохранение природной среды, особо- ценных природных комплексов, биоразнообразия, рекреационных ресурсов и экологического баланса БУ РА «Природный парк «Белуха»</t>
  </si>
  <si>
    <t>Сохранение природной среды, особо- ценных природных комплексов, биоразнообразия, рекреационных ресурсов и экологического баланса БУ РА «Природный парк «Ак Чолушпа»</t>
  </si>
  <si>
    <t>Сохранение природной среды, особо- ценных природных комплексов, биоразнообразия, рекреационных ресурсов и экологического баланса БУ РА «Природный парк «Зона покоя Укок»</t>
  </si>
  <si>
    <t>Сохранение природной среды, особо- ценных природных комплексов, биоразнообразия, рекреационных ресурсов и экологического баланса БУ РА «Каракольский природный парк «Уч-Энмек»</t>
  </si>
  <si>
    <t>Затраты на приобритение основных средств и материальных запасов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</si>
  <si>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</si>
  <si>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Реконструкция посадочных площадок для самолетов, вертолетов, используемых в целях проведения авиационных работ по охране и защите лесов</t>
  </si>
  <si>
    <t>Поддержание летной годности авиасудов АУ РА "Алтайская база авиационной охраны лесов "Авиалесоохрана"</t>
  </si>
  <si>
    <t>Лесопатологические обследования</t>
  </si>
  <si>
    <t>Локализация и ликвидация очагов вредных организмов (сбор яйцекладок непарного шелкопряда)</t>
  </si>
  <si>
    <t>Почвенные раскопки</t>
  </si>
  <si>
    <t>Заготовка (производство) семян лесных растений</t>
  </si>
  <si>
    <t>Подготовка почвы под закладку ЛСП</t>
  </si>
  <si>
    <t>Дополнение лесосеменных плантаций</t>
  </si>
  <si>
    <t>Искусственное лесовосстановление путем посадки сеянцев</t>
  </si>
  <si>
    <t>Естественное лесовосстановление (содействие лесовосстановлению)</t>
  </si>
  <si>
    <t>Проведение агротехнического ухода за лесными культурами (в переводе на однократный)</t>
  </si>
  <si>
    <t>Дополнение лесных культур</t>
  </si>
  <si>
    <t>Обработка почвы под лесовосстановление</t>
  </si>
  <si>
    <t>Рубки ухода в молодняках</t>
  </si>
  <si>
    <t>яма</t>
  </si>
  <si>
    <t>Подготовка доклада о состоянии и об охране окружающей среды Республики Алтай в 2014 г.</t>
  </si>
  <si>
    <t>Приложение 1</t>
  </si>
  <si>
    <t>Приложение 2</t>
  </si>
  <si>
    <t>Приложение 3</t>
  </si>
  <si>
    <t>Нормативы затрат на оказание единицы государственной услуги (выполнение единицы работы) на 2015 год
бюджетными учреждениями Республики Алтай - природными парками</t>
  </si>
  <si>
    <t>Нормативы затрат на оказание единицы государственной услуги (выполнение единицы работы) на 2015 год
Автономным учреждением Республики Алтай "Алтайский региональный институт экологии"</t>
  </si>
  <si>
    <t>Нормативы затрат на оказание единицы государственной услуги (выполнение единицы работы) на 2015 год
в области лесных отношений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</si>
</sst>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2" fontId="5" fillId="0" borderId="4" xfId="0" applyNumberFormat="1" applyFont="1" applyBorder="1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2" fontId="0" fillId="0" borderId="0" xfId="0" applyNumberFormat="1"/>
    <xf numFmtId="0" fontId="5" fillId="0" borderId="10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2" fontId="5" fillId="0" borderId="4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0" fontId="0" fillId="0" borderId="0" xfId="0" applyNumberFormat="1"/>
    <xf numFmtId="0" fontId="6" fillId="0" borderId="4" xfId="0" applyFont="1" applyBorder="1" applyAlignment="1">
      <alignment wrapText="1"/>
    </xf>
    <xf numFmtId="0" fontId="6" fillId="0" borderId="4" xfId="0" applyNumberFormat="1" applyFont="1" applyBorder="1" applyAlignment="1">
      <alignment horizontal="right" vertical="top" wrapText="1"/>
    </xf>
    <xf numFmtId="0" fontId="6" fillId="0" borderId="4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2" fontId="2" fillId="0" borderId="4" xfId="0" applyNumberFormat="1" applyFont="1" applyBorder="1" applyAlignment="1">
      <alignment vertical="top"/>
    </xf>
    <xf numFmtId="0" fontId="2" fillId="0" borderId="4" xfId="0" applyFont="1" applyBorder="1"/>
    <xf numFmtId="10" fontId="2" fillId="0" borderId="4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7" xfId="0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8" fontId="3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72;&#1103;%20&#1087;&#1072;&#1087;&#1082;&#1072;/&#1054;&#1073;&#1097;&#1072;&#1103;/&#1050;&#1072;&#1083;&#1072;&#1085;&#1072;&#1082;&#1086;&#1074;/&#1053;&#1086;&#1074;&#1072;&#1103;%20&#1087;&#1072;&#1087;&#1082;&#1072;/&#1052;&#1086;&#1080;&#1044;&#1086;&#1082;&#1091;&#1084;&#1077;&#1085;&#1090;&#1099;%20&#1050;&#1072;&#1083;&#1072;&#1085;&#1072;&#1082;&#1086;&#1074;/&#1050;&#1072;&#1083;&#1072;&#1085;&#1072;&#1082;&#1086;&#1074;/&#1055;&#1088;&#1080;&#1082;&#1072;&#1079;&#1099;%20&#1087;&#1086;%20&#1082;&#1072;&#1076;&#1088;&#1072;&#1084;/2013/&#1053;&#1086;&#1088;&#1084;&#1072;&#1090;&#1080;&#1074;&#1099;/&#1053;&#1086;&#1088;&#1084;&#1072;&#1090;&#1080;&#1074;&#1099;%20&#1087;&#1088;&#1080;&#1083;&#1086;&#1078;&#1077;&#1085;&#1080;&#1077;%20&#1082;%20&#1087;&#1088;&#1080;&#1082;&#1072;&#1079;&#1091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2012"/>
      <sheetName val="Таблица2013"/>
      <sheetName val="Таблица2013 ари"/>
      <sheetName val="Таблица2013 парки"/>
      <sheetName val="индексы"/>
      <sheetName val="Лист1"/>
      <sheetName val="ПХС 210"/>
    </sheetNames>
    <sheetDataSet>
      <sheetData sheetId="0">
        <row r="57">
          <cell r="K57">
            <v>8</v>
          </cell>
        </row>
        <row r="59">
          <cell r="D59">
            <v>25696</v>
          </cell>
        </row>
        <row r="60">
          <cell r="D60">
            <v>400</v>
          </cell>
        </row>
        <row r="61">
          <cell r="D61">
            <v>7940.0640000000003</v>
          </cell>
        </row>
        <row r="62">
          <cell r="H62">
            <v>400</v>
          </cell>
        </row>
        <row r="63">
          <cell r="H63">
            <v>360</v>
          </cell>
        </row>
        <row r="64">
          <cell r="H64">
            <v>1600</v>
          </cell>
        </row>
        <row r="65">
          <cell r="H65">
            <v>2400</v>
          </cell>
        </row>
        <row r="66">
          <cell r="H66">
            <v>240</v>
          </cell>
        </row>
        <row r="67">
          <cell r="F67">
            <v>2000</v>
          </cell>
        </row>
        <row r="68">
          <cell r="F68">
            <v>5200</v>
          </cell>
        </row>
        <row r="69">
          <cell r="K69">
            <v>4</v>
          </cell>
        </row>
        <row r="71">
          <cell r="D71">
            <v>25648</v>
          </cell>
        </row>
        <row r="72">
          <cell r="D72">
            <v>200</v>
          </cell>
        </row>
        <row r="73">
          <cell r="D73">
            <v>7925.232</v>
          </cell>
        </row>
        <row r="74">
          <cell r="H74">
            <v>200</v>
          </cell>
        </row>
        <row r="75">
          <cell r="H75">
            <v>220</v>
          </cell>
        </row>
        <row r="76">
          <cell r="H76">
            <v>1120</v>
          </cell>
        </row>
        <row r="77">
          <cell r="H77">
            <v>1400</v>
          </cell>
        </row>
        <row r="78">
          <cell r="H78">
            <v>200</v>
          </cell>
        </row>
        <row r="79">
          <cell r="F79">
            <v>1400</v>
          </cell>
        </row>
        <row r="80">
          <cell r="F80">
            <v>3200</v>
          </cell>
        </row>
      </sheetData>
      <sheetData sheetId="1">
        <row r="63">
          <cell r="K63">
            <v>7</v>
          </cell>
        </row>
        <row r="75">
          <cell r="K75">
            <v>5</v>
          </cell>
        </row>
      </sheetData>
      <sheetData sheetId="2"/>
      <sheetData sheetId="3"/>
      <sheetData sheetId="4">
        <row r="3">
          <cell r="F3">
            <v>1.071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tabSelected="1" view="pageBreakPreview" zoomScale="6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Q178" sqref="Q178"/>
    </sheetView>
  </sheetViews>
  <sheetFormatPr defaultRowHeight="15" x14ac:dyDescent="0.25"/>
  <cols>
    <col min="1" max="1" width="5.85546875" customWidth="1"/>
    <col min="2" max="2" width="34.7109375" customWidth="1"/>
    <col min="3" max="3" width="5" customWidth="1"/>
    <col min="4" max="10" width="13.28515625" customWidth="1"/>
    <col min="11" max="11" width="10" customWidth="1"/>
    <col min="12" max="12" width="7" customWidth="1"/>
    <col min="13" max="13" width="11.7109375" customWidth="1"/>
  </cols>
  <sheetData>
    <row r="1" spans="1:20" x14ac:dyDescent="0.25">
      <c r="M1" s="63" t="s">
        <v>77</v>
      </c>
    </row>
    <row r="2" spans="1:20" ht="27" customHeight="1" x14ac:dyDescent="0.25">
      <c r="A2" s="69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20" s="10" customFormat="1" ht="66" customHeight="1" x14ac:dyDescent="0.2">
      <c r="A4" s="3" t="s">
        <v>0</v>
      </c>
      <c r="B4" s="4" t="s">
        <v>48</v>
      </c>
      <c r="C4" s="5"/>
      <c r="D4" s="6" t="s">
        <v>1</v>
      </c>
      <c r="E4" s="6"/>
      <c r="F4" s="6" t="s">
        <v>59</v>
      </c>
      <c r="G4" s="6"/>
      <c r="H4" s="6" t="s">
        <v>2</v>
      </c>
      <c r="I4" s="6"/>
      <c r="J4" s="7" t="s">
        <v>3</v>
      </c>
      <c r="K4" s="8" t="s">
        <v>4</v>
      </c>
      <c r="L4" s="9"/>
      <c r="M4" s="7" t="s">
        <v>5</v>
      </c>
    </row>
    <row r="5" spans="1:20" s="10" customFormat="1" ht="12.75" x14ac:dyDescent="0.2">
      <c r="A5" s="11"/>
      <c r="B5" s="12"/>
      <c r="C5" s="13"/>
      <c r="D5" s="14" t="s">
        <v>6</v>
      </c>
      <c r="E5" s="14" t="s">
        <v>7</v>
      </c>
      <c r="F5" s="14" t="s">
        <v>6</v>
      </c>
      <c r="G5" s="14" t="s">
        <v>7</v>
      </c>
      <c r="H5" s="14" t="s">
        <v>6</v>
      </c>
      <c r="I5" s="14" t="s">
        <v>7</v>
      </c>
      <c r="J5" s="14" t="s">
        <v>6</v>
      </c>
      <c r="K5" s="14" t="s">
        <v>8</v>
      </c>
      <c r="L5" s="14" t="s">
        <v>9</v>
      </c>
      <c r="M5" s="14" t="s">
        <v>10</v>
      </c>
    </row>
    <row r="6" spans="1:20" s="10" customFormat="1" ht="12.75" x14ac:dyDescent="0.2">
      <c r="A6" s="14">
        <v>1</v>
      </c>
      <c r="B6" s="15">
        <v>2</v>
      </c>
      <c r="C6" s="16"/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</row>
    <row r="7" spans="1:20" ht="27.75" customHeight="1" x14ac:dyDescent="0.25">
      <c r="A7" s="17">
        <v>1</v>
      </c>
      <c r="B7" s="18" t="s">
        <v>11</v>
      </c>
      <c r="C7" s="19"/>
      <c r="D7" s="20">
        <f t="shared" ref="D7:I7" si="0">SUM(D9:D12)</f>
        <v>3584.4119999999998</v>
      </c>
      <c r="E7" s="20">
        <f t="shared" si="0"/>
        <v>27.75</v>
      </c>
      <c r="F7" s="20">
        <f t="shared" si="0"/>
        <v>9332.387999999999</v>
      </c>
      <c r="G7" s="20">
        <f t="shared" si="0"/>
        <v>72.25</v>
      </c>
      <c r="H7" s="20">
        <f t="shared" si="0"/>
        <v>0</v>
      </c>
      <c r="I7" s="20">
        <f t="shared" si="0"/>
        <v>0</v>
      </c>
      <c r="J7" s="20">
        <v>12916.8</v>
      </c>
      <c r="K7" s="20">
        <v>101</v>
      </c>
      <c r="L7" s="21" t="s">
        <v>12</v>
      </c>
      <c r="M7" s="20">
        <f>J7/K7*1000</f>
        <v>127889.10891089108</v>
      </c>
      <c r="T7" s="22"/>
    </row>
    <row r="8" spans="1:20" x14ac:dyDescent="0.25">
      <c r="A8" s="23"/>
      <c r="B8" s="37" t="s">
        <v>13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20" x14ac:dyDescent="0.25">
      <c r="A9" s="23"/>
      <c r="B9" s="24" t="s">
        <v>14</v>
      </c>
      <c r="C9" s="24">
        <v>211</v>
      </c>
      <c r="D9" s="39">
        <f>E9/100*J7</f>
        <v>2738.3615999999997</v>
      </c>
      <c r="E9" s="39">
        <v>21.2</v>
      </c>
      <c r="F9" s="39">
        <f>G9/100*J7</f>
        <v>0</v>
      </c>
      <c r="G9" s="39"/>
      <c r="H9" s="39">
        <f>I9/100*J7</f>
        <v>0</v>
      </c>
      <c r="I9" s="39"/>
      <c r="J9" s="39">
        <f>D9+F9+H9</f>
        <v>2738.3615999999997</v>
      </c>
      <c r="K9" s="39"/>
      <c r="L9" s="39"/>
      <c r="M9" s="39"/>
      <c r="O9" s="22"/>
      <c r="P9" s="22"/>
      <c r="Q9" s="22"/>
      <c r="R9" s="22"/>
    </row>
    <row r="10" spans="1:20" ht="25.5" x14ac:dyDescent="0.25">
      <c r="A10" s="23"/>
      <c r="B10" s="24" t="s">
        <v>15</v>
      </c>
      <c r="C10" s="24">
        <v>213</v>
      </c>
      <c r="D10" s="39">
        <f>E10/100*J7</f>
        <v>846.05039999999997</v>
      </c>
      <c r="E10" s="39">
        <v>6.55</v>
      </c>
      <c r="F10" s="39">
        <f>G10/100*J7</f>
        <v>0</v>
      </c>
      <c r="G10" s="39"/>
      <c r="H10" s="39">
        <f>I10/100*J7</f>
        <v>0</v>
      </c>
      <c r="I10" s="39"/>
      <c r="J10" s="39">
        <f>D10+F10+H10</f>
        <v>846.05039999999997</v>
      </c>
      <c r="K10" s="39"/>
      <c r="L10" s="39"/>
      <c r="M10" s="39"/>
      <c r="O10" s="22"/>
      <c r="P10" s="22"/>
      <c r="Q10" s="22"/>
    </row>
    <row r="11" spans="1:20" ht="12.75" hidden="1" customHeight="1" thickBot="1" x14ac:dyDescent="0.3">
      <c r="A11" s="23"/>
      <c r="B11" s="24" t="s">
        <v>35</v>
      </c>
      <c r="C11" s="24">
        <v>290</v>
      </c>
      <c r="D11" s="39">
        <f>E11/100*J7</f>
        <v>0</v>
      </c>
      <c r="E11" s="39"/>
      <c r="F11" s="39">
        <f>G11/100*J7</f>
        <v>0</v>
      </c>
      <c r="G11" s="39"/>
      <c r="H11" s="39">
        <f>I11/100*J7</f>
        <v>0</v>
      </c>
      <c r="I11" s="39"/>
      <c r="J11" s="39">
        <f>D11+F11+H11</f>
        <v>0</v>
      </c>
      <c r="K11" s="39"/>
      <c r="L11" s="39"/>
      <c r="M11" s="39"/>
    </row>
    <row r="12" spans="1:20" ht="25.5" x14ac:dyDescent="0.25">
      <c r="A12" s="25"/>
      <c r="B12" s="26" t="s">
        <v>16</v>
      </c>
      <c r="C12" s="26">
        <v>340</v>
      </c>
      <c r="D12" s="39">
        <f>E12/100*J7</f>
        <v>0</v>
      </c>
      <c r="E12" s="39"/>
      <c r="F12" s="39">
        <f>G12/100*J7</f>
        <v>9332.387999999999</v>
      </c>
      <c r="G12" s="39">
        <v>72.25</v>
      </c>
      <c r="H12" s="39">
        <f>I12/100*J7</f>
        <v>0</v>
      </c>
      <c r="I12" s="39"/>
      <c r="J12" s="39">
        <f>D12+F12+H12</f>
        <v>9332.387999999999</v>
      </c>
      <c r="K12" s="39"/>
      <c r="L12" s="39"/>
      <c r="M12" s="39"/>
    </row>
    <row r="13" spans="1:20" ht="27.75" customHeight="1" x14ac:dyDescent="0.25">
      <c r="A13" s="17">
        <v>2</v>
      </c>
      <c r="B13" s="18" t="s">
        <v>17</v>
      </c>
      <c r="C13" s="19"/>
      <c r="D13" s="20">
        <f t="shared" ref="D13:I13" si="1">SUM(D15:D18)</f>
        <v>664.14570000000003</v>
      </c>
      <c r="E13" s="20">
        <f t="shared" si="1"/>
        <v>19.060000000000002</v>
      </c>
      <c r="F13" s="20">
        <f t="shared" si="1"/>
        <v>2820.3543</v>
      </c>
      <c r="G13" s="20">
        <f t="shared" si="1"/>
        <v>80.94</v>
      </c>
      <c r="H13" s="20">
        <f t="shared" si="1"/>
        <v>0</v>
      </c>
      <c r="I13" s="20">
        <f t="shared" si="1"/>
        <v>0</v>
      </c>
      <c r="J13" s="20">
        <v>3484.5</v>
      </c>
      <c r="K13" s="20">
        <v>202</v>
      </c>
      <c r="L13" s="21" t="s">
        <v>12</v>
      </c>
      <c r="M13" s="20">
        <f>J13/K13*1000</f>
        <v>17250</v>
      </c>
      <c r="T13" s="22"/>
    </row>
    <row r="14" spans="1:20" x14ac:dyDescent="0.25">
      <c r="A14" s="23"/>
      <c r="B14" s="37" t="s">
        <v>13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20" x14ac:dyDescent="0.25">
      <c r="A15" s="23"/>
      <c r="B15" s="24" t="s">
        <v>14</v>
      </c>
      <c r="C15" s="24">
        <v>211</v>
      </c>
      <c r="D15" s="39">
        <f>E15/100*J13</f>
        <v>507.34320000000002</v>
      </c>
      <c r="E15" s="39">
        <v>14.56</v>
      </c>
      <c r="F15" s="39">
        <f>G15/100*J13</f>
        <v>0</v>
      </c>
      <c r="G15" s="39"/>
      <c r="H15" s="39">
        <f>I15/100*J13</f>
        <v>0</v>
      </c>
      <c r="I15" s="39"/>
      <c r="J15" s="39">
        <f>D15+F15+H15</f>
        <v>507.34320000000002</v>
      </c>
      <c r="K15" s="39"/>
      <c r="L15" s="39"/>
      <c r="M15" s="39"/>
      <c r="O15" s="22"/>
      <c r="P15" s="22"/>
      <c r="Q15" s="22"/>
      <c r="R15" s="22"/>
    </row>
    <row r="16" spans="1:20" ht="25.5" x14ac:dyDescent="0.25">
      <c r="A16" s="23"/>
      <c r="B16" s="24" t="s">
        <v>15</v>
      </c>
      <c r="C16" s="24">
        <v>213</v>
      </c>
      <c r="D16" s="39">
        <f>E16/100*J13</f>
        <v>156.80249999999998</v>
      </c>
      <c r="E16" s="39">
        <v>4.5</v>
      </c>
      <c r="F16" s="39">
        <f>G16/100*J13</f>
        <v>0</v>
      </c>
      <c r="G16" s="39"/>
      <c r="H16" s="39">
        <f>I16/100*J13</f>
        <v>0</v>
      </c>
      <c r="I16" s="39"/>
      <c r="J16" s="39">
        <f>D16+F16+H16</f>
        <v>156.80249999999998</v>
      </c>
      <c r="K16" s="39"/>
      <c r="L16" s="39"/>
      <c r="M16" s="39"/>
      <c r="O16" s="22"/>
      <c r="P16" s="22"/>
      <c r="Q16" s="22"/>
    </row>
    <row r="17" spans="1:20" ht="12.75" hidden="1" customHeight="1" thickBot="1" x14ac:dyDescent="0.3">
      <c r="A17" s="23"/>
      <c r="B17" s="24" t="s">
        <v>35</v>
      </c>
      <c r="C17" s="24">
        <v>290</v>
      </c>
      <c r="D17" s="39">
        <f>E17/100*J13</f>
        <v>0</v>
      </c>
      <c r="E17" s="39"/>
      <c r="F17" s="39">
        <f>G17/100*J13</f>
        <v>0</v>
      </c>
      <c r="G17" s="39"/>
      <c r="H17" s="39">
        <f>I17/100*J13</f>
        <v>0</v>
      </c>
      <c r="I17" s="39"/>
      <c r="J17" s="39">
        <f>D17+F17+H17</f>
        <v>0</v>
      </c>
      <c r="K17" s="39"/>
      <c r="L17" s="39"/>
      <c r="M17" s="39"/>
    </row>
    <row r="18" spans="1:20" ht="25.5" x14ac:dyDescent="0.25">
      <c r="A18" s="25"/>
      <c r="B18" s="26" t="s">
        <v>16</v>
      </c>
      <c r="C18" s="26">
        <v>340</v>
      </c>
      <c r="D18" s="39">
        <f>E18/100*J13</f>
        <v>0</v>
      </c>
      <c r="E18" s="39"/>
      <c r="F18" s="39">
        <f>G18/100*J13</f>
        <v>2820.3543</v>
      </c>
      <c r="G18" s="39">
        <v>80.94</v>
      </c>
      <c r="H18" s="39">
        <f>I18/100*J13</f>
        <v>0</v>
      </c>
      <c r="I18" s="39"/>
      <c r="J18" s="39">
        <f>D18+F18+H18</f>
        <v>2820.3543</v>
      </c>
      <c r="K18" s="39"/>
      <c r="L18" s="39"/>
      <c r="M18" s="39"/>
    </row>
    <row r="19" spans="1:20" ht="54.75" customHeight="1" x14ac:dyDescent="0.25">
      <c r="A19" s="17">
        <v>3</v>
      </c>
      <c r="B19" s="18" t="s">
        <v>61</v>
      </c>
      <c r="C19" s="19"/>
      <c r="D19" s="20">
        <f t="shared" ref="D19:I19" si="2">SUM(D21:D24)</f>
        <v>6.5001000000000007</v>
      </c>
      <c r="E19" s="20">
        <f t="shared" si="2"/>
        <v>69.150000000000006</v>
      </c>
      <c r="F19" s="20">
        <f t="shared" si="2"/>
        <v>2.8999000000000001</v>
      </c>
      <c r="G19" s="20">
        <f t="shared" si="2"/>
        <v>30.85</v>
      </c>
      <c r="H19" s="20">
        <f t="shared" si="2"/>
        <v>0</v>
      </c>
      <c r="I19" s="20">
        <f t="shared" si="2"/>
        <v>0</v>
      </c>
      <c r="J19" s="20">
        <v>9.4</v>
      </c>
      <c r="K19" s="20">
        <v>10000</v>
      </c>
      <c r="L19" s="21" t="s">
        <v>18</v>
      </c>
      <c r="M19" s="20">
        <f>J19/K19*1000</f>
        <v>0.94000000000000006</v>
      </c>
      <c r="T19" s="22"/>
    </row>
    <row r="20" spans="1:20" x14ac:dyDescent="0.25">
      <c r="A20" s="23"/>
      <c r="B20" s="37" t="s">
        <v>13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20" x14ac:dyDescent="0.25">
      <c r="A21" s="23"/>
      <c r="B21" s="24" t="s">
        <v>14</v>
      </c>
      <c r="C21" s="24">
        <v>211</v>
      </c>
      <c r="D21" s="39">
        <f>E21/100*J19</f>
        <v>4.9660200000000003</v>
      </c>
      <c r="E21" s="39">
        <v>52.83</v>
      </c>
      <c r="F21" s="39">
        <f>G21/100*J19</f>
        <v>0</v>
      </c>
      <c r="G21" s="39"/>
      <c r="H21" s="39">
        <f>I21/100*J19</f>
        <v>0</v>
      </c>
      <c r="I21" s="39"/>
      <c r="J21" s="39">
        <f>D21+F21+H21</f>
        <v>4.9660200000000003</v>
      </c>
      <c r="K21" s="39"/>
      <c r="L21" s="39"/>
      <c r="M21" s="39"/>
      <c r="O21" s="22"/>
      <c r="P21" s="22"/>
      <c r="Q21" s="22"/>
      <c r="R21" s="22"/>
    </row>
    <row r="22" spans="1:20" ht="25.5" x14ac:dyDescent="0.25">
      <c r="A22" s="23"/>
      <c r="B22" s="24" t="s">
        <v>15</v>
      </c>
      <c r="C22" s="24">
        <v>213</v>
      </c>
      <c r="D22" s="39">
        <f>E22/100*J19</f>
        <v>1.5340800000000001</v>
      </c>
      <c r="E22" s="39">
        <v>16.32</v>
      </c>
      <c r="F22" s="39">
        <f>G22/100*J19</f>
        <v>0</v>
      </c>
      <c r="G22" s="39"/>
      <c r="H22" s="39">
        <f>I22/100*J19</f>
        <v>0</v>
      </c>
      <c r="I22" s="39"/>
      <c r="J22" s="39">
        <f>D22+F22+H22</f>
        <v>1.5340800000000001</v>
      </c>
      <c r="K22" s="39"/>
      <c r="L22" s="39"/>
      <c r="M22" s="39"/>
      <c r="O22" s="22"/>
      <c r="P22" s="22"/>
      <c r="Q22" s="22"/>
    </row>
    <row r="23" spans="1:20" ht="12.75" hidden="1" customHeight="1" thickBot="1" x14ac:dyDescent="0.3">
      <c r="A23" s="23"/>
      <c r="B23" s="24" t="s">
        <v>35</v>
      </c>
      <c r="C23" s="24">
        <v>290</v>
      </c>
      <c r="D23" s="39">
        <f>E23/100*J19</f>
        <v>0</v>
      </c>
      <c r="E23" s="39"/>
      <c r="F23" s="39">
        <f>G23/100*J19</f>
        <v>0</v>
      </c>
      <c r="G23" s="39"/>
      <c r="H23" s="39">
        <f>I23/100*J19</f>
        <v>0</v>
      </c>
      <c r="I23" s="39"/>
      <c r="J23" s="39">
        <f>D23+F23+H23</f>
        <v>0</v>
      </c>
      <c r="K23" s="39"/>
      <c r="L23" s="39"/>
      <c r="M23" s="39"/>
    </row>
    <row r="24" spans="1:20" ht="25.5" x14ac:dyDescent="0.25">
      <c r="A24" s="25"/>
      <c r="B24" s="26" t="s">
        <v>16</v>
      </c>
      <c r="C24" s="26">
        <v>340</v>
      </c>
      <c r="D24" s="39">
        <f>E24/100*J19</f>
        <v>0</v>
      </c>
      <c r="E24" s="39"/>
      <c r="F24" s="39">
        <f>G24/100*J19</f>
        <v>2.8999000000000001</v>
      </c>
      <c r="G24" s="39">
        <v>30.85</v>
      </c>
      <c r="H24" s="39">
        <f>I24/100*J19</f>
        <v>0</v>
      </c>
      <c r="I24" s="39"/>
      <c r="J24" s="39">
        <f>D24+F24+H24</f>
        <v>2.8999000000000001</v>
      </c>
      <c r="K24" s="39"/>
      <c r="L24" s="39"/>
      <c r="M24" s="39"/>
    </row>
    <row r="25" spans="1:20" ht="40.5" customHeight="1" x14ac:dyDescent="0.25">
      <c r="A25" s="17">
        <v>4</v>
      </c>
      <c r="B25" s="18" t="s">
        <v>19</v>
      </c>
      <c r="C25" s="19"/>
      <c r="D25" s="20">
        <f t="shared" ref="D25:I25" si="3">SUM(D27:D30)</f>
        <v>14.55</v>
      </c>
      <c r="E25" s="20">
        <f t="shared" si="3"/>
        <v>15</v>
      </c>
      <c r="F25" s="20">
        <f t="shared" si="3"/>
        <v>82.45</v>
      </c>
      <c r="G25" s="20">
        <f t="shared" si="3"/>
        <v>85</v>
      </c>
      <c r="H25" s="20">
        <f t="shared" si="3"/>
        <v>0</v>
      </c>
      <c r="I25" s="20">
        <f t="shared" si="3"/>
        <v>0</v>
      </c>
      <c r="J25" s="20">
        <v>97</v>
      </c>
      <c r="K25" s="20">
        <v>168</v>
      </c>
      <c r="L25" s="21" t="s">
        <v>12</v>
      </c>
      <c r="M25" s="20">
        <f>J25/K25*1000</f>
        <v>577.38095238095229</v>
      </c>
      <c r="T25" s="22"/>
    </row>
    <row r="26" spans="1:20" x14ac:dyDescent="0.25">
      <c r="A26" s="23"/>
      <c r="B26" s="37" t="s">
        <v>13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20" x14ac:dyDescent="0.25">
      <c r="A27" s="23"/>
      <c r="B27" s="24" t="s">
        <v>14</v>
      </c>
      <c r="C27" s="24">
        <v>211</v>
      </c>
      <c r="D27" s="39">
        <f>E27/100*J25</f>
        <v>11.116200000000001</v>
      </c>
      <c r="E27" s="39">
        <v>11.46</v>
      </c>
      <c r="F27" s="39">
        <f>G27/100*J25</f>
        <v>0</v>
      </c>
      <c r="G27" s="39"/>
      <c r="H27" s="39">
        <f>I27/100*J25</f>
        <v>0</v>
      </c>
      <c r="I27" s="39"/>
      <c r="J27" s="39">
        <f>D27+F27+H27</f>
        <v>11.116200000000001</v>
      </c>
      <c r="K27" s="39"/>
      <c r="L27" s="39"/>
      <c r="M27" s="39"/>
      <c r="O27" s="22"/>
      <c r="P27" s="22"/>
      <c r="Q27" s="22"/>
      <c r="R27" s="22"/>
    </row>
    <row r="28" spans="1:20" ht="25.5" x14ac:dyDescent="0.25">
      <c r="A28" s="23"/>
      <c r="B28" s="24" t="s">
        <v>15</v>
      </c>
      <c r="C28" s="24">
        <v>213</v>
      </c>
      <c r="D28" s="39">
        <f>E28/100*J25</f>
        <v>3.4338000000000002</v>
      </c>
      <c r="E28" s="39">
        <v>3.54</v>
      </c>
      <c r="F28" s="39">
        <f>G28/100*J25</f>
        <v>0</v>
      </c>
      <c r="G28" s="39"/>
      <c r="H28" s="39">
        <f>I28/100*J25</f>
        <v>0</v>
      </c>
      <c r="I28" s="39"/>
      <c r="J28" s="39">
        <f>D28+F28+H28</f>
        <v>3.4338000000000002</v>
      </c>
      <c r="K28" s="39"/>
      <c r="L28" s="39"/>
      <c r="M28" s="39"/>
      <c r="O28" s="22"/>
      <c r="P28" s="22"/>
      <c r="Q28" s="22"/>
    </row>
    <row r="29" spans="1:20" ht="12.75" hidden="1" customHeight="1" thickBot="1" x14ac:dyDescent="0.3">
      <c r="A29" s="23"/>
      <c r="B29" s="24" t="s">
        <v>35</v>
      </c>
      <c r="C29" s="24">
        <v>290</v>
      </c>
      <c r="D29" s="39">
        <f>E29/100*J25</f>
        <v>0</v>
      </c>
      <c r="E29" s="39"/>
      <c r="F29" s="39">
        <f>G29/100*J25</f>
        <v>0</v>
      </c>
      <c r="G29" s="39"/>
      <c r="H29" s="39">
        <f>I29/100*J25</f>
        <v>0</v>
      </c>
      <c r="I29" s="39"/>
      <c r="J29" s="39">
        <f>D29+F29+H29</f>
        <v>0</v>
      </c>
      <c r="K29" s="39"/>
      <c r="L29" s="39"/>
      <c r="M29" s="39"/>
    </row>
    <row r="30" spans="1:20" ht="25.5" x14ac:dyDescent="0.25">
      <c r="A30" s="25"/>
      <c r="B30" s="26" t="s">
        <v>16</v>
      </c>
      <c r="C30" s="26">
        <v>340</v>
      </c>
      <c r="D30" s="39">
        <f>E30/100*J25</f>
        <v>0</v>
      </c>
      <c r="E30" s="39"/>
      <c r="F30" s="39">
        <f>G30/100*J25</f>
        <v>82.45</v>
      </c>
      <c r="G30" s="39">
        <v>85</v>
      </c>
      <c r="H30" s="39">
        <f>I30/100*J25</f>
        <v>0</v>
      </c>
      <c r="I30" s="39"/>
      <c r="J30" s="39">
        <f>D30+F30+H30</f>
        <v>82.45</v>
      </c>
      <c r="K30" s="39"/>
      <c r="L30" s="39"/>
      <c r="M30" s="39"/>
    </row>
    <row r="31" spans="1:20" ht="27.75" customHeight="1" x14ac:dyDescent="0.25">
      <c r="A31" s="17">
        <v>5</v>
      </c>
      <c r="B31" s="18" t="s">
        <v>20</v>
      </c>
      <c r="C31" s="19"/>
      <c r="D31" s="20">
        <f t="shared" ref="D31:I31" si="4">SUM(D33:D36)</f>
        <v>12.701039999999999</v>
      </c>
      <c r="E31" s="20">
        <f t="shared" si="4"/>
        <v>14.959999999999999</v>
      </c>
      <c r="F31" s="20">
        <f t="shared" si="4"/>
        <v>72.198960000000014</v>
      </c>
      <c r="G31" s="20">
        <f t="shared" si="4"/>
        <v>85.04</v>
      </c>
      <c r="H31" s="20">
        <f t="shared" si="4"/>
        <v>0</v>
      </c>
      <c r="I31" s="20">
        <f t="shared" si="4"/>
        <v>0</v>
      </c>
      <c r="J31" s="20">
        <v>84.9</v>
      </c>
      <c r="K31" s="20">
        <v>168</v>
      </c>
      <c r="L31" s="21" t="s">
        <v>12</v>
      </c>
      <c r="M31" s="20">
        <f>J31/K31*1000</f>
        <v>505.35714285714283</v>
      </c>
      <c r="T31" s="22"/>
    </row>
    <row r="32" spans="1:20" x14ac:dyDescent="0.25">
      <c r="A32" s="23"/>
      <c r="B32" s="37" t="s">
        <v>13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20" x14ac:dyDescent="0.25">
      <c r="A33" s="23"/>
      <c r="B33" s="24" t="s">
        <v>14</v>
      </c>
      <c r="C33" s="24">
        <v>211</v>
      </c>
      <c r="D33" s="39">
        <f>E33/100*J31</f>
        <v>9.7040699999999998</v>
      </c>
      <c r="E33" s="39">
        <v>11.43</v>
      </c>
      <c r="F33" s="39">
        <f>G33/100*J31</f>
        <v>0</v>
      </c>
      <c r="G33" s="39"/>
      <c r="H33" s="39">
        <f>I33/100*J31</f>
        <v>0</v>
      </c>
      <c r="I33" s="39"/>
      <c r="J33" s="39">
        <f>D33+F33+H33</f>
        <v>9.7040699999999998</v>
      </c>
      <c r="K33" s="39"/>
      <c r="L33" s="39"/>
      <c r="M33" s="39"/>
      <c r="O33" s="22"/>
      <c r="P33" s="22"/>
      <c r="Q33" s="22"/>
      <c r="R33" s="22"/>
    </row>
    <row r="34" spans="1:20" ht="25.5" x14ac:dyDescent="0.25">
      <c r="A34" s="23"/>
      <c r="B34" s="24" t="s">
        <v>15</v>
      </c>
      <c r="C34" s="24">
        <v>213</v>
      </c>
      <c r="D34" s="39">
        <f>E34/100*J31</f>
        <v>2.9969700000000001</v>
      </c>
      <c r="E34" s="39">
        <v>3.53</v>
      </c>
      <c r="F34" s="39">
        <f>G34/100*J31</f>
        <v>0</v>
      </c>
      <c r="G34" s="39"/>
      <c r="H34" s="39">
        <f>I34/100*J31</f>
        <v>0</v>
      </c>
      <c r="I34" s="39"/>
      <c r="J34" s="39">
        <f>D34+F34+H34</f>
        <v>2.9969700000000001</v>
      </c>
      <c r="K34" s="39"/>
      <c r="L34" s="39"/>
      <c r="M34" s="39"/>
      <c r="O34" s="22"/>
      <c r="P34" s="22"/>
      <c r="Q34" s="22"/>
    </row>
    <row r="35" spans="1:20" ht="12.75" hidden="1" customHeight="1" thickBot="1" x14ac:dyDescent="0.3">
      <c r="A35" s="23"/>
      <c r="B35" s="24" t="s">
        <v>35</v>
      </c>
      <c r="C35" s="24">
        <v>290</v>
      </c>
      <c r="D35" s="39">
        <f>E35/100*J31</f>
        <v>0</v>
      </c>
      <c r="E35" s="39"/>
      <c r="F35" s="39">
        <f>G35/100*J31</f>
        <v>0</v>
      </c>
      <c r="G35" s="39"/>
      <c r="H35" s="39">
        <f>I35/100*J31</f>
        <v>0</v>
      </c>
      <c r="I35" s="39"/>
      <c r="J35" s="39">
        <f>D35+F35+H35</f>
        <v>0</v>
      </c>
      <c r="K35" s="39"/>
      <c r="L35" s="39"/>
      <c r="M35" s="39"/>
    </row>
    <row r="36" spans="1:20" ht="25.5" x14ac:dyDescent="0.25">
      <c r="A36" s="25"/>
      <c r="B36" s="26" t="s">
        <v>16</v>
      </c>
      <c r="C36" s="26">
        <v>340</v>
      </c>
      <c r="D36" s="39">
        <f>E36/100*J31</f>
        <v>0</v>
      </c>
      <c r="E36" s="39"/>
      <c r="F36" s="39">
        <f>G36/100*J31</f>
        <v>72.198960000000014</v>
      </c>
      <c r="G36" s="39">
        <v>85.04</v>
      </c>
      <c r="H36" s="39">
        <f>I36/100*J31</f>
        <v>0</v>
      </c>
      <c r="I36" s="39"/>
      <c r="J36" s="39">
        <f>D36+F36+H36</f>
        <v>72.198960000000014</v>
      </c>
      <c r="K36" s="39"/>
      <c r="L36" s="39"/>
      <c r="M36" s="39"/>
    </row>
    <row r="37" spans="1:20" ht="76.5" hidden="1" customHeight="1" thickBot="1" x14ac:dyDescent="0.3">
      <c r="A37" s="27">
        <v>6</v>
      </c>
      <c r="B37" s="18" t="s">
        <v>60</v>
      </c>
      <c r="C37" s="19"/>
      <c r="D37" s="20">
        <f t="shared" ref="D37:I37" si="5">SUM(D39:D42)</f>
        <v>779.28768000000002</v>
      </c>
      <c r="E37" s="20">
        <f t="shared" si="5"/>
        <v>84.12</v>
      </c>
      <c r="F37" s="20">
        <f t="shared" si="5"/>
        <v>147.11231999999998</v>
      </c>
      <c r="G37" s="20">
        <f t="shared" si="5"/>
        <v>15.88</v>
      </c>
      <c r="H37" s="20">
        <f t="shared" si="5"/>
        <v>0</v>
      </c>
      <c r="I37" s="20">
        <f t="shared" si="5"/>
        <v>0</v>
      </c>
      <c r="J37" s="20">
        <v>926.4</v>
      </c>
      <c r="K37" s="20">
        <v>1000</v>
      </c>
      <c r="L37" s="21" t="s">
        <v>43</v>
      </c>
      <c r="M37" s="20">
        <f>J37/K37*1000</f>
        <v>926.4</v>
      </c>
      <c r="T37" s="22"/>
    </row>
    <row r="38" spans="1:20" hidden="1" x14ac:dyDescent="0.25">
      <c r="A38" s="40"/>
      <c r="B38" s="37" t="s">
        <v>13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20" hidden="1" x14ac:dyDescent="0.25">
      <c r="A39" s="40"/>
      <c r="B39" s="24" t="s">
        <v>14</v>
      </c>
      <c r="C39" s="24">
        <v>211</v>
      </c>
      <c r="D39" s="39">
        <f>E39/100*J37</f>
        <v>595.30464000000006</v>
      </c>
      <c r="E39" s="39">
        <v>64.260000000000005</v>
      </c>
      <c r="F39" s="39">
        <f>G39/100*J37</f>
        <v>0</v>
      </c>
      <c r="G39" s="39"/>
      <c r="H39" s="39">
        <f>I39/100*J37</f>
        <v>0</v>
      </c>
      <c r="I39" s="39"/>
      <c r="J39" s="39">
        <f>D39+F39+H39</f>
        <v>595.30464000000006</v>
      </c>
      <c r="K39" s="39"/>
      <c r="L39" s="39"/>
      <c r="M39" s="39"/>
      <c r="O39" s="22"/>
      <c r="P39" s="22"/>
      <c r="Q39" s="22"/>
      <c r="R39" s="22"/>
    </row>
    <row r="40" spans="1:20" ht="25.5" hidden="1" x14ac:dyDescent="0.25">
      <c r="A40" s="40"/>
      <c r="B40" s="24" t="s">
        <v>15</v>
      </c>
      <c r="C40" s="24">
        <v>213</v>
      </c>
      <c r="D40" s="39">
        <f>E40/100*J37</f>
        <v>183.98303999999999</v>
      </c>
      <c r="E40" s="39">
        <v>19.86</v>
      </c>
      <c r="F40" s="39">
        <f>G40/100*J37</f>
        <v>0</v>
      </c>
      <c r="G40" s="39"/>
      <c r="H40" s="39">
        <f>I40/100*J37</f>
        <v>0</v>
      </c>
      <c r="I40" s="39"/>
      <c r="J40" s="39">
        <f>D40+F40+H40</f>
        <v>183.98303999999999</v>
      </c>
      <c r="K40" s="39"/>
      <c r="L40" s="39"/>
      <c r="M40" s="39"/>
      <c r="O40" s="22"/>
      <c r="P40" s="22"/>
      <c r="Q40" s="22"/>
    </row>
    <row r="41" spans="1:20" hidden="1" x14ac:dyDescent="0.25">
      <c r="A41" s="40"/>
      <c r="B41" s="24" t="s">
        <v>35</v>
      </c>
      <c r="C41" s="24">
        <v>290</v>
      </c>
      <c r="D41" s="39">
        <f>E41/100*J37</f>
        <v>0</v>
      </c>
      <c r="E41" s="39"/>
      <c r="F41" s="39">
        <f>G41/100*J37</f>
        <v>0</v>
      </c>
      <c r="G41" s="39"/>
      <c r="H41" s="39">
        <f>I41/100*J37</f>
        <v>0</v>
      </c>
      <c r="I41" s="39"/>
      <c r="J41" s="39">
        <f>D41+F41+H41</f>
        <v>0</v>
      </c>
      <c r="K41" s="39"/>
      <c r="L41" s="39"/>
      <c r="M41" s="39"/>
    </row>
    <row r="42" spans="1:20" ht="25.5" hidden="1" x14ac:dyDescent="0.25">
      <c r="A42" s="40"/>
      <c r="B42" s="26" t="s">
        <v>16</v>
      </c>
      <c r="C42" s="26">
        <v>340</v>
      </c>
      <c r="D42" s="39">
        <f>E42/100*J37</f>
        <v>0</v>
      </c>
      <c r="E42" s="39"/>
      <c r="F42" s="39">
        <f>G42/100*J37</f>
        <v>147.11231999999998</v>
      </c>
      <c r="G42" s="39">
        <v>15.88</v>
      </c>
      <c r="H42" s="39">
        <f>I42/100*J37</f>
        <v>0</v>
      </c>
      <c r="I42" s="39"/>
      <c r="J42" s="39">
        <f>D42+F42+H42</f>
        <v>147.11231999999998</v>
      </c>
      <c r="K42" s="39"/>
      <c r="L42" s="39"/>
      <c r="M42" s="39"/>
      <c r="R42" s="22"/>
      <c r="S42" s="22"/>
    </row>
    <row r="43" spans="1:20" ht="25.5" customHeight="1" x14ac:dyDescent="0.25">
      <c r="A43" s="17">
        <v>6</v>
      </c>
      <c r="B43" s="18" t="s">
        <v>21</v>
      </c>
      <c r="C43" s="19"/>
      <c r="D43" s="20">
        <f t="shared" ref="D43:I43" si="6">SUM(D45:D48)</f>
        <v>158.85</v>
      </c>
      <c r="E43" s="20">
        <f t="shared" si="6"/>
        <v>50</v>
      </c>
      <c r="F43" s="20">
        <f t="shared" si="6"/>
        <v>158.85</v>
      </c>
      <c r="G43" s="20">
        <f t="shared" si="6"/>
        <v>50</v>
      </c>
      <c r="H43" s="20">
        <f t="shared" si="6"/>
        <v>0</v>
      </c>
      <c r="I43" s="20">
        <f t="shared" si="6"/>
        <v>0</v>
      </c>
      <c r="J43" s="20">
        <v>317.7</v>
      </c>
      <c r="K43" s="20">
        <v>24</v>
      </c>
      <c r="L43" s="21" t="s">
        <v>22</v>
      </c>
      <c r="M43" s="20">
        <f>J43/K43*1000</f>
        <v>13237.499999999998</v>
      </c>
      <c r="T43" s="22"/>
    </row>
    <row r="44" spans="1:20" x14ac:dyDescent="0.25">
      <c r="A44" s="23"/>
      <c r="B44" s="37" t="s">
        <v>13</v>
      </c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20" x14ac:dyDescent="0.25">
      <c r="A45" s="23"/>
      <c r="B45" s="24" t="s">
        <v>14</v>
      </c>
      <c r="C45" s="24">
        <v>211</v>
      </c>
      <c r="D45" s="39">
        <f>E45/100*J43</f>
        <v>121.3614</v>
      </c>
      <c r="E45" s="39">
        <v>38.200000000000003</v>
      </c>
      <c r="F45" s="39">
        <f>G45/100*J43</f>
        <v>0</v>
      </c>
      <c r="G45" s="39"/>
      <c r="H45" s="39">
        <f>I45/100*J43</f>
        <v>0</v>
      </c>
      <c r="I45" s="39"/>
      <c r="J45" s="39">
        <f>D45+F45+H45</f>
        <v>121.3614</v>
      </c>
      <c r="K45" s="39"/>
      <c r="L45" s="39"/>
      <c r="M45" s="39"/>
      <c r="O45" s="22"/>
      <c r="P45" s="22"/>
      <c r="Q45" s="22"/>
      <c r="R45" s="22"/>
    </row>
    <row r="46" spans="1:20" ht="25.5" x14ac:dyDescent="0.25">
      <c r="A46" s="23"/>
      <c r="B46" s="24" t="s">
        <v>15</v>
      </c>
      <c r="C46" s="24">
        <v>213</v>
      </c>
      <c r="D46" s="39">
        <f>E46/100*J43</f>
        <v>37.488599999999998</v>
      </c>
      <c r="E46" s="39">
        <v>11.8</v>
      </c>
      <c r="F46" s="39">
        <f>G46/100*J43</f>
        <v>0</v>
      </c>
      <c r="G46" s="39"/>
      <c r="H46" s="39">
        <f>I46/100*J43</f>
        <v>0</v>
      </c>
      <c r="I46" s="39"/>
      <c r="J46" s="39">
        <f>D46+F46+H46</f>
        <v>37.488599999999998</v>
      </c>
      <c r="K46" s="39"/>
      <c r="L46" s="39"/>
      <c r="M46" s="39"/>
      <c r="O46" s="22"/>
      <c r="P46" s="22"/>
      <c r="Q46" s="22"/>
    </row>
    <row r="47" spans="1:20" ht="12.75" hidden="1" customHeight="1" thickBot="1" x14ac:dyDescent="0.3">
      <c r="A47" s="23"/>
      <c r="B47" s="24" t="s">
        <v>35</v>
      </c>
      <c r="C47" s="24">
        <v>290</v>
      </c>
      <c r="D47" s="39">
        <f>E47/100*J43</f>
        <v>0</v>
      </c>
      <c r="E47" s="39"/>
      <c r="F47" s="39">
        <f>G47/100*J43</f>
        <v>0</v>
      </c>
      <c r="G47" s="39"/>
      <c r="H47" s="39">
        <f>I47/100*J43</f>
        <v>0</v>
      </c>
      <c r="I47" s="39"/>
      <c r="J47" s="39">
        <f>D47+F47+H47</f>
        <v>0</v>
      </c>
      <c r="K47" s="39"/>
      <c r="L47" s="39"/>
      <c r="M47" s="39"/>
    </row>
    <row r="48" spans="1:20" ht="25.5" x14ac:dyDescent="0.25">
      <c r="A48" s="25"/>
      <c r="B48" s="26" t="s">
        <v>16</v>
      </c>
      <c r="C48" s="26">
        <v>340</v>
      </c>
      <c r="D48" s="39">
        <f>E48/100*J43</f>
        <v>0</v>
      </c>
      <c r="E48" s="39"/>
      <c r="F48" s="39">
        <f>G48/100*J43</f>
        <v>158.85</v>
      </c>
      <c r="G48" s="39">
        <v>50</v>
      </c>
      <c r="H48" s="39">
        <f>I48/100*J43</f>
        <v>0</v>
      </c>
      <c r="I48" s="39"/>
      <c r="J48" s="39">
        <f>D48+F48+H48</f>
        <v>158.85</v>
      </c>
      <c r="K48" s="39"/>
      <c r="L48" s="39"/>
      <c r="M48" s="39"/>
    </row>
    <row r="49" spans="1:20" ht="40.5" customHeight="1" x14ac:dyDescent="0.25">
      <c r="A49" s="17">
        <v>7</v>
      </c>
      <c r="B49" s="18" t="s">
        <v>23</v>
      </c>
      <c r="C49" s="19"/>
      <c r="D49" s="20">
        <f t="shared" ref="D49:J49" si="7">D50+D56</f>
        <v>135.33016000000001</v>
      </c>
      <c r="E49" s="21" t="s">
        <v>24</v>
      </c>
      <c r="F49" s="20">
        <f t="shared" si="7"/>
        <v>0</v>
      </c>
      <c r="G49" s="21" t="s">
        <v>24</v>
      </c>
      <c r="H49" s="20">
        <f t="shared" si="7"/>
        <v>1136.5698399999999</v>
      </c>
      <c r="I49" s="21" t="s">
        <v>24</v>
      </c>
      <c r="J49" s="20">
        <f t="shared" si="7"/>
        <v>1271.9000000000001</v>
      </c>
      <c r="K49" s="21" t="s">
        <v>24</v>
      </c>
      <c r="L49" s="21" t="s">
        <v>24</v>
      </c>
      <c r="M49" s="21" t="s">
        <v>24</v>
      </c>
    </row>
    <row r="50" spans="1:20" x14ac:dyDescent="0.25">
      <c r="A50" s="23"/>
      <c r="B50" s="18" t="s">
        <v>25</v>
      </c>
      <c r="C50" s="19"/>
      <c r="D50" s="20">
        <f t="shared" ref="D50:I50" si="8">SUM(D52:D55)</f>
        <v>127.68</v>
      </c>
      <c r="E50" s="20">
        <f t="shared" si="8"/>
        <v>10.64</v>
      </c>
      <c r="F50" s="20">
        <f t="shared" si="8"/>
        <v>0</v>
      </c>
      <c r="G50" s="20">
        <f t="shared" si="8"/>
        <v>0</v>
      </c>
      <c r="H50" s="20">
        <f t="shared" si="8"/>
        <v>1072.32</v>
      </c>
      <c r="I50" s="20">
        <f t="shared" si="8"/>
        <v>89.36</v>
      </c>
      <c r="J50" s="20">
        <v>1200</v>
      </c>
      <c r="K50" s="20">
        <v>60</v>
      </c>
      <c r="L50" s="21" t="s">
        <v>22</v>
      </c>
      <c r="M50" s="20">
        <f>J50/K50*1000</f>
        <v>20000</v>
      </c>
      <c r="T50" s="22"/>
    </row>
    <row r="51" spans="1:20" x14ac:dyDescent="0.25">
      <c r="A51" s="23"/>
      <c r="B51" s="37" t="s">
        <v>13</v>
      </c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20" x14ac:dyDescent="0.25">
      <c r="A52" s="23"/>
      <c r="B52" s="24" t="s">
        <v>14</v>
      </c>
      <c r="C52" s="24">
        <v>211</v>
      </c>
      <c r="D52" s="39">
        <f>E52/100*J50</f>
        <v>97.560000000000016</v>
      </c>
      <c r="E52" s="39">
        <v>8.1300000000000008</v>
      </c>
      <c r="F52" s="39">
        <f>G52/100*J50</f>
        <v>0</v>
      </c>
      <c r="G52" s="39"/>
      <c r="H52" s="39">
        <f>I52/100*J50</f>
        <v>0</v>
      </c>
      <c r="I52" s="39"/>
      <c r="J52" s="39">
        <f>D52+F52+H52</f>
        <v>97.560000000000016</v>
      </c>
      <c r="K52" s="39"/>
      <c r="L52" s="39"/>
      <c r="M52" s="39"/>
      <c r="O52" s="22"/>
      <c r="P52" s="22"/>
      <c r="Q52" s="22"/>
      <c r="R52" s="22"/>
    </row>
    <row r="53" spans="1:20" ht="25.5" x14ac:dyDescent="0.25">
      <c r="A53" s="23"/>
      <c r="B53" s="24" t="s">
        <v>15</v>
      </c>
      <c r="C53" s="24">
        <v>213</v>
      </c>
      <c r="D53" s="39">
        <f>E53/100*J50</f>
        <v>30.119999999999997</v>
      </c>
      <c r="E53" s="39">
        <v>2.5099999999999998</v>
      </c>
      <c r="F53" s="39">
        <f>G53/100*J50</f>
        <v>0</v>
      </c>
      <c r="G53" s="39"/>
      <c r="H53" s="39">
        <f>I53/100*J50</f>
        <v>0</v>
      </c>
      <c r="I53" s="39"/>
      <c r="J53" s="39">
        <f>D53+F53+H53</f>
        <v>30.119999999999997</v>
      </c>
      <c r="K53" s="39"/>
      <c r="L53" s="39"/>
      <c r="M53" s="39"/>
      <c r="O53" s="22"/>
      <c r="P53" s="22"/>
      <c r="Q53" s="22"/>
    </row>
    <row r="54" spans="1:20" x14ac:dyDescent="0.25">
      <c r="A54" s="23"/>
      <c r="B54" s="24" t="s">
        <v>26</v>
      </c>
      <c r="C54" s="24">
        <v>226</v>
      </c>
      <c r="D54" s="39">
        <f>E54/100*J50</f>
        <v>0</v>
      </c>
      <c r="E54" s="39"/>
      <c r="F54" s="39">
        <f>G54/100*J50</f>
        <v>0</v>
      </c>
      <c r="G54" s="39"/>
      <c r="H54" s="39">
        <f>I54/100*J50</f>
        <v>1072.32</v>
      </c>
      <c r="I54" s="39">
        <v>89.36</v>
      </c>
      <c r="J54" s="39">
        <f>D54+F54+H54</f>
        <v>1072.32</v>
      </c>
      <c r="K54" s="39"/>
      <c r="L54" s="39"/>
      <c r="M54" s="39"/>
      <c r="Q54" s="22"/>
    </row>
    <row r="55" spans="1:20" ht="12.75" hidden="1" customHeight="1" thickBot="1" x14ac:dyDescent="0.3">
      <c r="A55" s="23"/>
      <c r="B55" s="24" t="s">
        <v>35</v>
      </c>
      <c r="C55" s="24">
        <v>290</v>
      </c>
      <c r="D55" s="39">
        <f>E55/100*J50</f>
        <v>0</v>
      </c>
      <c r="E55" s="39"/>
      <c r="F55" s="39">
        <f>G55/100*J50</f>
        <v>0</v>
      </c>
      <c r="G55" s="39"/>
      <c r="H55" s="39">
        <f>I55/100*J50</f>
        <v>0</v>
      </c>
      <c r="I55" s="39"/>
      <c r="J55" s="39">
        <f>D55+F55+H55</f>
        <v>0</v>
      </c>
      <c r="K55" s="39"/>
      <c r="L55" s="39"/>
      <c r="M55" s="39"/>
    </row>
    <row r="56" spans="1:20" x14ac:dyDescent="0.25">
      <c r="A56" s="23"/>
      <c r="B56" s="18" t="s">
        <v>27</v>
      </c>
      <c r="C56" s="19"/>
      <c r="D56" s="20">
        <f t="shared" ref="D56:I56" si="9">SUM(D58:D61)</f>
        <v>7.6501600000000014</v>
      </c>
      <c r="E56" s="20">
        <f t="shared" si="9"/>
        <v>10.64</v>
      </c>
      <c r="F56" s="20">
        <f t="shared" si="9"/>
        <v>0</v>
      </c>
      <c r="G56" s="20">
        <f t="shared" si="9"/>
        <v>0</v>
      </c>
      <c r="H56" s="20">
        <f t="shared" si="9"/>
        <v>64.249840000000006</v>
      </c>
      <c r="I56" s="20">
        <f t="shared" si="9"/>
        <v>89.36</v>
      </c>
      <c r="J56" s="20">
        <v>71.900000000000006</v>
      </c>
      <c r="K56" s="20">
        <v>10000</v>
      </c>
      <c r="L56" s="21" t="s">
        <v>22</v>
      </c>
      <c r="M56" s="20">
        <f>J56/K56*1000</f>
        <v>7.19</v>
      </c>
      <c r="T56" s="22"/>
    </row>
    <row r="57" spans="1:20" x14ac:dyDescent="0.25">
      <c r="A57" s="23"/>
      <c r="B57" s="37" t="s">
        <v>13</v>
      </c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20" x14ac:dyDescent="0.25">
      <c r="A58" s="23"/>
      <c r="B58" s="24" t="s">
        <v>14</v>
      </c>
      <c r="C58" s="24">
        <v>211</v>
      </c>
      <c r="D58" s="39">
        <f>E58/100*J56</f>
        <v>5.8454700000000015</v>
      </c>
      <c r="E58" s="39">
        <v>8.1300000000000008</v>
      </c>
      <c r="F58" s="39">
        <f>G58/100*J56</f>
        <v>0</v>
      </c>
      <c r="G58" s="39"/>
      <c r="H58" s="39">
        <f>I58/100*J56</f>
        <v>0</v>
      </c>
      <c r="I58" s="39"/>
      <c r="J58" s="39">
        <f>D58+F58+H58</f>
        <v>5.8454700000000015</v>
      </c>
      <c r="K58" s="39"/>
      <c r="L58" s="39"/>
      <c r="M58" s="39"/>
      <c r="O58" s="22"/>
      <c r="P58" s="22"/>
      <c r="Q58" s="22"/>
      <c r="R58" s="22"/>
    </row>
    <row r="59" spans="1:20" ht="25.5" x14ac:dyDescent="0.25">
      <c r="A59" s="23"/>
      <c r="B59" s="24" t="s">
        <v>15</v>
      </c>
      <c r="C59" s="24">
        <v>213</v>
      </c>
      <c r="D59" s="39">
        <f>E59/100*J56</f>
        <v>1.8046899999999999</v>
      </c>
      <c r="E59" s="39">
        <v>2.5099999999999998</v>
      </c>
      <c r="F59" s="39">
        <f>G59/100*J56</f>
        <v>0</v>
      </c>
      <c r="G59" s="39"/>
      <c r="H59" s="39">
        <f>I59/100*J56</f>
        <v>0</v>
      </c>
      <c r="I59" s="39"/>
      <c r="J59" s="39">
        <f>D59+F59+H59</f>
        <v>1.8046899999999999</v>
      </c>
      <c r="K59" s="39"/>
      <c r="L59" s="39"/>
      <c r="M59" s="39"/>
      <c r="O59" s="22"/>
      <c r="P59" s="22"/>
      <c r="Q59" s="22"/>
    </row>
    <row r="60" spans="1:20" x14ac:dyDescent="0.25">
      <c r="A60" s="25"/>
      <c r="B60" s="24" t="s">
        <v>26</v>
      </c>
      <c r="C60" s="24">
        <v>226</v>
      </c>
      <c r="D60" s="39">
        <f>E60/100*J56</f>
        <v>0</v>
      </c>
      <c r="E60" s="39"/>
      <c r="F60" s="39">
        <f>G60/100*J56</f>
        <v>0</v>
      </c>
      <c r="G60" s="39"/>
      <c r="H60" s="39">
        <f>I60/100*J56</f>
        <v>64.249840000000006</v>
      </c>
      <c r="I60" s="39">
        <v>89.36</v>
      </c>
      <c r="J60" s="39">
        <f>D60+F60+H60</f>
        <v>64.249840000000006</v>
      </c>
      <c r="K60" s="39"/>
      <c r="L60" s="39"/>
      <c r="M60" s="39"/>
    </row>
    <row r="61" spans="1:20" hidden="1" x14ac:dyDescent="0.25">
      <c r="A61" s="40"/>
      <c r="B61" s="24" t="s">
        <v>35</v>
      </c>
      <c r="C61" s="24">
        <v>290</v>
      </c>
      <c r="D61" s="39">
        <f>E61/100*J56</f>
        <v>0</v>
      </c>
      <c r="E61" s="39"/>
      <c r="F61" s="39">
        <f>G61/100*J56</f>
        <v>0</v>
      </c>
      <c r="G61" s="39"/>
      <c r="H61" s="39">
        <f>I61/100*J56</f>
        <v>0</v>
      </c>
      <c r="I61" s="39"/>
      <c r="J61" s="39">
        <f>D61+F61+H61</f>
        <v>0</v>
      </c>
      <c r="K61" s="39"/>
      <c r="L61" s="39"/>
      <c r="M61" s="39"/>
    </row>
    <row r="62" spans="1:20" ht="25.5" customHeight="1" x14ac:dyDescent="0.25">
      <c r="A62" s="28">
        <v>8</v>
      </c>
      <c r="B62" s="18" t="s">
        <v>28</v>
      </c>
      <c r="C62" s="19"/>
      <c r="D62" s="20">
        <f>D63+D75</f>
        <v>77109.960816000006</v>
      </c>
      <c r="E62" s="21" t="s">
        <v>24</v>
      </c>
      <c r="F62" s="20">
        <f>F63+F75</f>
        <v>12905.55</v>
      </c>
      <c r="G62" s="21" t="s">
        <v>24</v>
      </c>
      <c r="H62" s="20">
        <f>H63+H75</f>
        <v>8889.2999999999993</v>
      </c>
      <c r="I62" s="21" t="s">
        <v>24</v>
      </c>
      <c r="J62" s="20">
        <f>J63+J75</f>
        <v>98904.810816000012</v>
      </c>
      <c r="K62" s="29">
        <f>K63+K75</f>
        <v>12</v>
      </c>
      <c r="L62" s="21" t="s">
        <v>22</v>
      </c>
      <c r="M62" s="21" t="s">
        <v>24</v>
      </c>
    </row>
    <row r="63" spans="1:20" x14ac:dyDescent="0.25">
      <c r="A63" s="28"/>
      <c r="B63" s="30" t="s">
        <v>29</v>
      </c>
      <c r="C63" s="31"/>
      <c r="D63" s="20">
        <f t="shared" ref="D63:J63" si="10">SUM(D65:D74)</f>
        <v>31896.046475999996</v>
      </c>
      <c r="E63" s="20">
        <f t="shared" si="10"/>
        <v>73.613670921469435</v>
      </c>
      <c r="F63" s="20">
        <f t="shared" si="10"/>
        <v>6747.3</v>
      </c>
      <c r="G63" s="20">
        <f t="shared" si="10"/>
        <v>15.572259784050825</v>
      </c>
      <c r="H63" s="20">
        <f t="shared" si="10"/>
        <v>4685.625</v>
      </c>
      <c r="I63" s="20">
        <f t="shared" si="10"/>
        <v>10.814069294479737</v>
      </c>
      <c r="J63" s="20">
        <f t="shared" si="10"/>
        <v>43328.971475999999</v>
      </c>
      <c r="K63" s="20">
        <v>7</v>
      </c>
      <c r="L63" s="21" t="s">
        <v>22</v>
      </c>
      <c r="M63" s="20">
        <f>J63/K63*1000</f>
        <v>6189853.067999999</v>
      </c>
      <c r="O63" s="32"/>
    </row>
    <row r="64" spans="1:20" x14ac:dyDescent="0.25">
      <c r="A64" s="28"/>
      <c r="B64" s="37" t="s">
        <v>13</v>
      </c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6" x14ac:dyDescent="0.25">
      <c r="A65" s="28"/>
      <c r="B65" s="33" t="s">
        <v>14</v>
      </c>
      <c r="C65" s="34">
        <v>211</v>
      </c>
      <c r="D65" s="39">
        <f>[1]Таблица2012!D59/[1]Таблица2012!$K$57*[1]Таблица2013!$K$63*[1]индексы!$F$3</f>
        <v>24080.363999999998</v>
      </c>
      <c r="E65" s="39">
        <f>D65/$J$63*100</f>
        <v>55.575664918190256</v>
      </c>
      <c r="F65" s="39"/>
      <c r="G65" s="39"/>
      <c r="H65" s="39"/>
      <c r="I65" s="39"/>
      <c r="J65" s="39">
        <f t="shared" ref="J65:J74" si="11">D65+F65+H65</f>
        <v>24080.363999999998</v>
      </c>
      <c r="K65" s="39"/>
      <c r="L65" s="39"/>
      <c r="M65" s="39"/>
    </row>
    <row r="66" spans="1:16" x14ac:dyDescent="0.25">
      <c r="A66" s="28"/>
      <c r="B66" s="33" t="s">
        <v>30</v>
      </c>
      <c r="C66" s="35">
        <v>212</v>
      </c>
      <c r="D66" s="39">
        <f>[1]Таблица2012!D60/[1]Таблица2012!$K$57*[1]Таблица2013!$K$63*[1]индексы!$F$3</f>
        <v>374.84999999999997</v>
      </c>
      <c r="E66" s="39">
        <f>D66/$J$63*100</f>
        <v>0.86512554355837901</v>
      </c>
      <c r="F66" s="39"/>
      <c r="G66" s="39"/>
      <c r="H66" s="39"/>
      <c r="I66" s="39"/>
      <c r="J66" s="39">
        <f t="shared" si="11"/>
        <v>374.84999999999997</v>
      </c>
      <c r="K66" s="39"/>
      <c r="L66" s="39"/>
      <c r="M66" s="39"/>
    </row>
    <row r="67" spans="1:16" ht="26.25" x14ac:dyDescent="0.25">
      <c r="A67" s="28"/>
      <c r="B67" s="33" t="s">
        <v>15</v>
      </c>
      <c r="C67" s="35">
        <v>213</v>
      </c>
      <c r="D67" s="39">
        <f>[1]Таблица2012!D61/[1]Таблица2012!$K$57*[1]Таблица2013!$K$63*[1]индексы!$F$3</f>
        <v>7440.8324760000005</v>
      </c>
      <c r="E67" s="39">
        <f>D67/$J$63*100</f>
        <v>17.172880459720794</v>
      </c>
      <c r="F67" s="39"/>
      <c r="G67" s="39"/>
      <c r="H67" s="39"/>
      <c r="I67" s="39"/>
      <c r="J67" s="39">
        <f t="shared" si="11"/>
        <v>7440.8324760000005</v>
      </c>
      <c r="K67" s="39"/>
      <c r="L67" s="39"/>
      <c r="M67" s="39"/>
    </row>
    <row r="68" spans="1:16" x14ac:dyDescent="0.25">
      <c r="A68" s="28"/>
      <c r="B68" s="33" t="s">
        <v>31</v>
      </c>
      <c r="C68" s="35">
        <v>221</v>
      </c>
      <c r="D68" s="39"/>
      <c r="E68" s="39"/>
      <c r="F68" s="39"/>
      <c r="G68" s="39"/>
      <c r="H68" s="39">
        <f>[1]Таблица2012!H62/[1]Таблица2012!$K$57*[1]Таблица2013!$K$63*[1]индексы!$F$3</f>
        <v>374.84999999999997</v>
      </c>
      <c r="I68" s="39">
        <f>H68/$J$63*100</f>
        <v>0.86512554355837901</v>
      </c>
      <c r="J68" s="39">
        <f t="shared" si="11"/>
        <v>374.84999999999997</v>
      </c>
      <c r="K68" s="39"/>
      <c r="L68" s="39"/>
      <c r="M68" s="39"/>
    </row>
    <row r="69" spans="1:16" x14ac:dyDescent="0.25">
      <c r="A69" s="28"/>
      <c r="B69" s="33" t="s">
        <v>32</v>
      </c>
      <c r="C69" s="35">
        <v>223</v>
      </c>
      <c r="D69" s="39"/>
      <c r="E69" s="39"/>
      <c r="F69" s="39"/>
      <c r="G69" s="39"/>
      <c r="H69" s="39">
        <f>[1]Таблица2012!H63/[1]Таблица2012!$K$57*[1]Таблица2013!$K$63*[1]индексы!$F$3</f>
        <v>337.36500000000001</v>
      </c>
      <c r="I69" s="39">
        <f>H69/$J$63*100</f>
        <v>0.77861298920254118</v>
      </c>
      <c r="J69" s="39">
        <f t="shared" si="11"/>
        <v>337.36500000000001</v>
      </c>
      <c r="K69" s="39"/>
      <c r="L69" s="39"/>
      <c r="M69" s="39"/>
    </row>
    <row r="70" spans="1:16" x14ac:dyDescent="0.25">
      <c r="A70" s="28"/>
      <c r="B70" s="33" t="s">
        <v>33</v>
      </c>
      <c r="C70" s="35">
        <v>225</v>
      </c>
      <c r="D70" s="39"/>
      <c r="E70" s="39"/>
      <c r="F70" s="39"/>
      <c r="G70" s="39"/>
      <c r="H70" s="39">
        <f>[1]Таблица2012!H64/[1]Таблица2012!$K$57*[1]Таблица2013!$K$63*[1]индексы!$F$3</f>
        <v>1499.3999999999999</v>
      </c>
      <c r="I70" s="39">
        <f>H70/$J$63*100</f>
        <v>3.460502174233516</v>
      </c>
      <c r="J70" s="39">
        <f t="shared" si="11"/>
        <v>1499.3999999999999</v>
      </c>
      <c r="K70" s="39"/>
      <c r="L70" s="39"/>
      <c r="M70" s="39"/>
    </row>
    <row r="71" spans="1:16" x14ac:dyDescent="0.25">
      <c r="A71" s="28"/>
      <c r="B71" s="33" t="s">
        <v>34</v>
      </c>
      <c r="C71" s="35">
        <v>226</v>
      </c>
      <c r="D71" s="39"/>
      <c r="E71" s="39"/>
      <c r="F71" s="39"/>
      <c r="G71" s="39"/>
      <c r="H71" s="39">
        <f>[1]Таблица2012!H65/[1]Таблица2012!$K$57*[1]Таблица2013!$K$63*[1]индексы!$F$3</f>
        <v>2249.1</v>
      </c>
      <c r="I71" s="39">
        <f>H71/$J$63*100</f>
        <v>5.1907532613502738</v>
      </c>
      <c r="J71" s="39">
        <f t="shared" si="11"/>
        <v>2249.1</v>
      </c>
      <c r="K71" s="39"/>
      <c r="L71" s="39"/>
      <c r="M71" s="39"/>
    </row>
    <row r="72" spans="1:16" x14ac:dyDescent="0.25">
      <c r="A72" s="28"/>
      <c r="B72" s="33" t="s">
        <v>35</v>
      </c>
      <c r="C72" s="35">
        <v>290</v>
      </c>
      <c r="D72" s="39"/>
      <c r="E72" s="39"/>
      <c r="F72" s="39"/>
      <c r="G72" s="39"/>
      <c r="H72" s="39">
        <f>[1]Таблица2012!H66/[1]Таблица2012!$K$57*[1]Таблица2013!$K$63*[1]индексы!$F$3</f>
        <v>224.91</v>
      </c>
      <c r="I72" s="39">
        <f>H72/$J$63*100</f>
        <v>0.51907532613502738</v>
      </c>
      <c r="J72" s="39">
        <f t="shared" si="11"/>
        <v>224.91</v>
      </c>
      <c r="K72" s="39"/>
      <c r="L72" s="39"/>
      <c r="M72" s="39"/>
    </row>
    <row r="73" spans="1:16" ht="15" customHeight="1" x14ac:dyDescent="0.25">
      <c r="A73" s="28"/>
      <c r="B73" s="36" t="s">
        <v>36</v>
      </c>
      <c r="C73" s="35">
        <v>310</v>
      </c>
      <c r="D73" s="39"/>
      <c r="E73" s="39"/>
      <c r="F73" s="39">
        <f>[1]Таблица2012!F67/[1]Таблица2012!$K$57*[1]Таблица2013!$K$63*[1]индексы!$F$3</f>
        <v>1874.25</v>
      </c>
      <c r="G73" s="39">
        <f>F73/$J$63*100</f>
        <v>4.3256277177918951</v>
      </c>
      <c r="H73" s="39"/>
      <c r="I73" s="41"/>
      <c r="J73" s="39">
        <f t="shared" si="11"/>
        <v>1874.25</v>
      </c>
      <c r="K73" s="39"/>
      <c r="L73" s="39"/>
      <c r="M73" s="39"/>
    </row>
    <row r="74" spans="1:16" ht="26.25" x14ac:dyDescent="0.25">
      <c r="A74" s="28"/>
      <c r="B74" s="36" t="s">
        <v>16</v>
      </c>
      <c r="C74" s="35">
        <v>340</v>
      </c>
      <c r="D74" s="39"/>
      <c r="E74" s="39"/>
      <c r="F74" s="39">
        <f>[1]Таблица2012!F68/[1]Таблица2012!$K$57*[1]Таблица2013!$K$63*[1]индексы!$F$3</f>
        <v>4873.05</v>
      </c>
      <c r="G74" s="39">
        <f>F74/$J$63*100</f>
        <v>11.246632066258929</v>
      </c>
      <c r="H74" s="39"/>
      <c r="I74" s="41"/>
      <c r="J74" s="39">
        <f t="shared" si="11"/>
        <v>4873.05</v>
      </c>
      <c r="K74" s="39"/>
      <c r="L74" s="39"/>
      <c r="M74" s="39"/>
    </row>
    <row r="75" spans="1:16" x14ac:dyDescent="0.25">
      <c r="A75" s="28"/>
      <c r="B75" s="30" t="s">
        <v>37</v>
      </c>
      <c r="C75" s="31"/>
      <c r="D75" s="20">
        <f t="shared" ref="D75:J75" si="12">SUM(D77:D86)</f>
        <v>45213.914340000003</v>
      </c>
      <c r="E75" s="20">
        <f t="shared" si="12"/>
        <v>81.355342315915067</v>
      </c>
      <c r="F75" s="20">
        <f t="shared" si="12"/>
        <v>6158.25</v>
      </c>
      <c r="G75" s="20">
        <f t="shared" si="12"/>
        <v>11.080804308370881</v>
      </c>
      <c r="H75" s="20">
        <f t="shared" si="12"/>
        <v>4203.6749999999993</v>
      </c>
      <c r="I75" s="20">
        <f t="shared" si="12"/>
        <v>7.5638533757140367</v>
      </c>
      <c r="J75" s="20">
        <f t="shared" si="12"/>
        <v>55575.839340000006</v>
      </c>
      <c r="K75" s="20">
        <v>5</v>
      </c>
      <c r="L75" s="21" t="s">
        <v>22</v>
      </c>
      <c r="M75" s="20">
        <f>J75/K75*1000</f>
        <v>11115167.868000001</v>
      </c>
      <c r="O75" s="32"/>
      <c r="P75" s="32"/>
    </row>
    <row r="76" spans="1:16" x14ac:dyDescent="0.25">
      <c r="A76" s="28"/>
      <c r="B76" s="37" t="s">
        <v>13</v>
      </c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6" x14ac:dyDescent="0.25">
      <c r="A77" s="28"/>
      <c r="B77" s="33" t="s">
        <v>14</v>
      </c>
      <c r="C77" s="34">
        <v>211</v>
      </c>
      <c r="D77" s="39">
        <f>[1]Таблица2012!D71/[1]Таблица2012!$K$69*[1]Таблица2013!$K$75*[1]индексы!$F$3</f>
        <v>34336.26</v>
      </c>
      <c r="E77" s="39">
        <f>D77/$J$75*100</f>
        <v>61.78271063067313</v>
      </c>
      <c r="F77" s="39"/>
      <c r="G77" s="39"/>
      <c r="H77" s="39"/>
      <c r="I77" s="39"/>
      <c r="J77" s="39">
        <f t="shared" ref="J77:J86" si="13">D77+F77+H77</f>
        <v>34336.26</v>
      </c>
      <c r="K77" s="39"/>
      <c r="L77" s="39"/>
      <c r="M77" s="39"/>
    </row>
    <row r="78" spans="1:16" x14ac:dyDescent="0.25">
      <c r="A78" s="28"/>
      <c r="B78" s="33" t="s">
        <v>30</v>
      </c>
      <c r="C78" s="35">
        <v>212</v>
      </c>
      <c r="D78" s="39">
        <f>[1]Таблица2012!D72/[1]Таблица2012!$K$69*[1]Таблица2013!$K$75*[1]индексы!$F$3</f>
        <v>267.75</v>
      </c>
      <c r="E78" s="39">
        <f>D78/$J$75*100</f>
        <v>0.48177410036395135</v>
      </c>
      <c r="F78" s="39"/>
      <c r="G78" s="39"/>
      <c r="H78" s="39"/>
      <c r="I78" s="39"/>
      <c r="J78" s="39">
        <f t="shared" si="13"/>
        <v>267.75</v>
      </c>
      <c r="K78" s="39"/>
      <c r="L78" s="39"/>
      <c r="M78" s="39"/>
    </row>
    <row r="79" spans="1:16" ht="26.25" x14ac:dyDescent="0.25">
      <c r="A79" s="28"/>
      <c r="B79" s="33" t="s">
        <v>15</v>
      </c>
      <c r="C79" s="35">
        <v>213</v>
      </c>
      <c r="D79" s="39">
        <f>[1]Таблица2012!D73/[1]Таблица2012!$K$69*[1]Таблица2013!$K$75*[1]индексы!$F$3</f>
        <v>10609.904340000001</v>
      </c>
      <c r="E79" s="39">
        <f>D79/$J$75*100</f>
        <v>19.090857584877995</v>
      </c>
      <c r="F79" s="39"/>
      <c r="G79" s="39"/>
      <c r="H79" s="39"/>
      <c r="I79" s="39"/>
      <c r="J79" s="39">
        <f t="shared" si="13"/>
        <v>10609.904340000001</v>
      </c>
      <c r="K79" s="39"/>
      <c r="L79" s="39"/>
      <c r="M79" s="39"/>
    </row>
    <row r="80" spans="1:16" x14ac:dyDescent="0.25">
      <c r="A80" s="28"/>
      <c r="B80" s="33" t="s">
        <v>31</v>
      </c>
      <c r="C80" s="35">
        <v>221</v>
      </c>
      <c r="D80" s="39"/>
      <c r="E80" s="39"/>
      <c r="F80" s="39"/>
      <c r="G80" s="39"/>
      <c r="H80" s="39">
        <f>[1]Таблица2012!H74/[1]Таблица2012!$K$69*[1]Таблица2013!$K$75*[1]индексы!$F$3</f>
        <v>267.75</v>
      </c>
      <c r="I80" s="39">
        <f>H80/$J$75*100</f>
        <v>0.48177410036395135</v>
      </c>
      <c r="J80" s="39">
        <f t="shared" si="13"/>
        <v>267.75</v>
      </c>
      <c r="K80" s="39"/>
      <c r="L80" s="39"/>
      <c r="M80" s="39"/>
    </row>
    <row r="81" spans="1:13" x14ac:dyDescent="0.25">
      <c r="A81" s="28"/>
      <c r="B81" s="33" t="s">
        <v>32</v>
      </c>
      <c r="C81" s="35">
        <v>223</v>
      </c>
      <c r="D81" s="39"/>
      <c r="E81" s="39"/>
      <c r="F81" s="39"/>
      <c r="G81" s="39"/>
      <c r="H81" s="39">
        <f>[1]Таблица2012!H75/[1]Таблица2012!$K$69*[1]Таблица2013!$K$75*[1]индексы!$F$3</f>
        <v>294.52499999999998</v>
      </c>
      <c r="I81" s="39">
        <f>H81/$J$75*100</f>
        <v>0.52995151040034649</v>
      </c>
      <c r="J81" s="39">
        <f t="shared" si="13"/>
        <v>294.52499999999998</v>
      </c>
      <c r="K81" s="39"/>
      <c r="L81" s="39"/>
      <c r="M81" s="39"/>
    </row>
    <row r="82" spans="1:13" x14ac:dyDescent="0.25">
      <c r="A82" s="28"/>
      <c r="B82" s="33" t="s">
        <v>33</v>
      </c>
      <c r="C82" s="35">
        <v>225</v>
      </c>
      <c r="D82" s="39"/>
      <c r="E82" s="39"/>
      <c r="F82" s="39"/>
      <c r="G82" s="39"/>
      <c r="H82" s="39">
        <f>[1]Таблица2012!H76/[1]Таблица2012!$K$69*[1]Таблица2013!$K$75*[1]индексы!$F$3</f>
        <v>1499.3999999999999</v>
      </c>
      <c r="I82" s="39">
        <f>H82/$J$75*100</f>
        <v>2.6979349620381274</v>
      </c>
      <c r="J82" s="39">
        <f t="shared" si="13"/>
        <v>1499.3999999999999</v>
      </c>
      <c r="K82" s="39"/>
      <c r="L82" s="39"/>
      <c r="M82" s="39"/>
    </row>
    <row r="83" spans="1:13" x14ac:dyDescent="0.25">
      <c r="A83" s="28"/>
      <c r="B83" s="33" t="s">
        <v>34</v>
      </c>
      <c r="C83" s="35">
        <v>226</v>
      </c>
      <c r="D83" s="39"/>
      <c r="E83" s="39"/>
      <c r="F83" s="39"/>
      <c r="G83" s="39"/>
      <c r="H83" s="39">
        <f>[1]Таблица2012!H77/[1]Таблица2012!$K$69*[1]Таблица2013!$K$75*[1]индексы!$F$3</f>
        <v>1874.25</v>
      </c>
      <c r="I83" s="39">
        <f>H83/$J$75*100</f>
        <v>3.3724187025476597</v>
      </c>
      <c r="J83" s="39">
        <f t="shared" si="13"/>
        <v>1874.25</v>
      </c>
      <c r="K83" s="39"/>
      <c r="L83" s="39"/>
      <c r="M83" s="39"/>
    </row>
    <row r="84" spans="1:13" ht="15" customHeight="1" x14ac:dyDescent="0.25">
      <c r="A84" s="28"/>
      <c r="B84" s="33" t="s">
        <v>35</v>
      </c>
      <c r="C84" s="35">
        <v>290</v>
      </c>
      <c r="D84" s="39"/>
      <c r="E84" s="39"/>
      <c r="F84" s="39"/>
      <c r="G84" s="39"/>
      <c r="H84" s="39">
        <f>[1]Таблица2012!H78/[1]Таблица2012!$K$69*[1]Таблица2013!$K$75*[1]индексы!$F$3</f>
        <v>267.75</v>
      </c>
      <c r="I84" s="39">
        <f>H84/$J$75*100</f>
        <v>0.48177410036395135</v>
      </c>
      <c r="J84" s="39">
        <f t="shared" si="13"/>
        <v>267.75</v>
      </c>
      <c r="K84" s="39"/>
      <c r="L84" s="39"/>
      <c r="M84" s="39"/>
    </row>
    <row r="85" spans="1:13" ht="15" customHeight="1" x14ac:dyDescent="0.25">
      <c r="A85" s="28"/>
      <c r="B85" s="26" t="s">
        <v>36</v>
      </c>
      <c r="C85" s="35">
        <v>310</v>
      </c>
      <c r="D85" s="39"/>
      <c r="E85" s="39"/>
      <c r="F85" s="39">
        <f>[1]Таблица2012!F79/[1]Таблица2012!$K$69*[1]Таблица2013!$K$75*[1]индексы!$F$3</f>
        <v>1874.25</v>
      </c>
      <c r="G85" s="39">
        <f>F85/$J$75*100</f>
        <v>3.3724187025476597</v>
      </c>
      <c r="H85" s="39"/>
      <c r="I85" s="39"/>
      <c r="J85" s="39">
        <f t="shared" si="13"/>
        <v>1874.25</v>
      </c>
      <c r="K85" s="39"/>
      <c r="L85" s="39"/>
      <c r="M85" s="39"/>
    </row>
    <row r="86" spans="1:13" ht="26.25" x14ac:dyDescent="0.25">
      <c r="A86" s="28"/>
      <c r="B86" s="36" t="s">
        <v>16</v>
      </c>
      <c r="C86" s="35">
        <v>340</v>
      </c>
      <c r="D86" s="39"/>
      <c r="E86" s="39"/>
      <c r="F86" s="39">
        <f>[1]Таблица2012!F80/[1]Таблица2012!$K$69*[1]Таблица2013!$K$75*[1]индексы!$F$3</f>
        <v>4284</v>
      </c>
      <c r="G86" s="39">
        <f>F86/$J$75*100</f>
        <v>7.7083856058232216</v>
      </c>
      <c r="H86" s="39"/>
      <c r="I86" s="39"/>
      <c r="J86" s="39">
        <f t="shared" si="13"/>
        <v>4284</v>
      </c>
      <c r="K86" s="39"/>
      <c r="L86" s="39"/>
      <c r="M86" s="39"/>
    </row>
    <row r="87" spans="1:13" ht="27.75" customHeight="1" x14ac:dyDescent="0.25">
      <c r="A87" s="17">
        <v>9</v>
      </c>
      <c r="B87" s="18" t="s">
        <v>38</v>
      </c>
      <c r="C87" s="19"/>
      <c r="D87" s="20">
        <f>SUM(D89:D99)</f>
        <v>31331.792422516286</v>
      </c>
      <c r="E87" s="20">
        <f t="shared" ref="E87:I87" si="14">SUM(E89:E99)</f>
        <v>62.663584845032574</v>
      </c>
      <c r="F87" s="20">
        <f t="shared" si="14"/>
        <v>10252.168959775656</v>
      </c>
      <c r="G87" s="20">
        <f t="shared" si="14"/>
        <v>20.504337919551311</v>
      </c>
      <c r="H87" s="20">
        <f t="shared" si="14"/>
        <v>8416.03861770806</v>
      </c>
      <c r="I87" s="20">
        <f t="shared" si="14"/>
        <v>16.832077235416119</v>
      </c>
      <c r="J87" s="20">
        <v>50000</v>
      </c>
      <c r="K87" s="20">
        <v>5061.2</v>
      </c>
      <c r="L87" s="21" t="s">
        <v>39</v>
      </c>
      <c r="M87" s="20">
        <f>J87/K87*1000</f>
        <v>9879.0800600648072</v>
      </c>
    </row>
    <row r="88" spans="1:13" x14ac:dyDescent="0.25">
      <c r="A88" s="44"/>
      <c r="B88" s="37" t="s">
        <v>13</v>
      </c>
      <c r="C88" s="38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x14ac:dyDescent="0.25">
      <c r="A89" s="44"/>
      <c r="B89" s="33" t="s">
        <v>14</v>
      </c>
      <c r="C89" s="34">
        <v>211</v>
      </c>
      <c r="D89" s="39">
        <f>E89/100*$J$87</f>
        <v>21687.315601904596</v>
      </c>
      <c r="E89" s="39">
        <v>43.374631203809194</v>
      </c>
      <c r="F89" s="39"/>
      <c r="G89" s="39"/>
      <c r="H89" s="39"/>
      <c r="I89" s="39"/>
      <c r="J89" s="39">
        <f>D89+F89+H89</f>
        <v>21687.315601904596</v>
      </c>
      <c r="K89" s="39"/>
      <c r="L89" s="39"/>
      <c r="M89" s="39"/>
    </row>
    <row r="90" spans="1:13" x14ac:dyDescent="0.25">
      <c r="A90" s="44"/>
      <c r="B90" s="33" t="s">
        <v>30</v>
      </c>
      <c r="C90" s="35">
        <v>212</v>
      </c>
      <c r="D90" s="39">
        <f t="shared" ref="D90:D91" si="15">E90/100*$J$87</f>
        <v>1038.8367949055005</v>
      </c>
      <c r="E90" s="39">
        <v>2.0776735898110013</v>
      </c>
      <c r="F90" s="39"/>
      <c r="G90" s="39"/>
      <c r="H90" s="39"/>
      <c r="I90" s="39"/>
      <c r="J90" s="39">
        <f t="shared" ref="J90:J99" si="16">D90+F90+H90</f>
        <v>1038.8367949055005</v>
      </c>
      <c r="K90" s="39"/>
      <c r="L90" s="39"/>
      <c r="M90" s="39"/>
    </row>
    <row r="91" spans="1:13" x14ac:dyDescent="0.25">
      <c r="A91" s="44"/>
      <c r="B91" s="33" t="s">
        <v>40</v>
      </c>
      <c r="C91" s="35">
        <v>213</v>
      </c>
      <c r="D91" s="39">
        <f t="shared" si="15"/>
        <v>8605.6400257061905</v>
      </c>
      <c r="E91" s="39">
        <v>17.21128005141238</v>
      </c>
      <c r="F91" s="39"/>
      <c r="G91" s="39"/>
      <c r="H91" s="39"/>
      <c r="I91" s="39"/>
      <c r="J91" s="39">
        <f t="shared" si="16"/>
        <v>8605.6400257061905</v>
      </c>
      <c r="K91" s="39"/>
      <c r="L91" s="39"/>
      <c r="M91" s="39"/>
    </row>
    <row r="92" spans="1:13" x14ac:dyDescent="0.25">
      <c r="A92" s="44"/>
      <c r="B92" s="33" t="s">
        <v>31</v>
      </c>
      <c r="C92" s="35">
        <v>221</v>
      </c>
      <c r="D92" s="39"/>
      <c r="E92" s="39"/>
      <c r="F92" s="39"/>
      <c r="G92" s="39"/>
      <c r="H92" s="39">
        <f>I92/100*$J$87</f>
        <v>850.33082113749902</v>
      </c>
      <c r="I92" s="39">
        <v>1.7006616422749981</v>
      </c>
      <c r="J92" s="39">
        <f t="shared" si="16"/>
        <v>850.33082113749902</v>
      </c>
      <c r="K92" s="39"/>
      <c r="L92" s="39"/>
      <c r="M92" s="39"/>
    </row>
    <row r="93" spans="1:13" x14ac:dyDescent="0.25">
      <c r="A93" s="44"/>
      <c r="B93" s="33" t="s">
        <v>41</v>
      </c>
      <c r="C93" s="35">
        <v>222</v>
      </c>
      <c r="D93" s="39"/>
      <c r="E93" s="39"/>
      <c r="F93" s="39"/>
      <c r="G93" s="39"/>
      <c r="H93" s="39">
        <f t="shared" ref="H93:H98" si="17">I93/100*$J$87</f>
        <v>165.31928256360823</v>
      </c>
      <c r="I93" s="39">
        <v>0.33063856512721645</v>
      </c>
      <c r="J93" s="39">
        <f t="shared" si="16"/>
        <v>165.31928256360823</v>
      </c>
      <c r="K93" s="39"/>
      <c r="L93" s="39"/>
      <c r="M93" s="39"/>
    </row>
    <row r="94" spans="1:13" x14ac:dyDescent="0.25">
      <c r="A94" s="44"/>
      <c r="B94" s="33" t="s">
        <v>32</v>
      </c>
      <c r="C94" s="35">
        <v>223</v>
      </c>
      <c r="D94" s="39"/>
      <c r="E94" s="39"/>
      <c r="F94" s="39"/>
      <c r="G94" s="39"/>
      <c r="H94" s="39">
        <f t="shared" si="17"/>
        <v>380.20696404054576</v>
      </c>
      <c r="I94" s="39">
        <v>0.76041392808109143</v>
      </c>
      <c r="J94" s="39">
        <f t="shared" si="16"/>
        <v>380.20696404054576</v>
      </c>
      <c r="K94" s="39"/>
      <c r="L94" s="39"/>
      <c r="M94" s="39"/>
    </row>
    <row r="95" spans="1:13" ht="26.25" x14ac:dyDescent="0.25">
      <c r="A95" s="44"/>
      <c r="B95" s="33" t="s">
        <v>42</v>
      </c>
      <c r="C95" s="35">
        <v>224</v>
      </c>
      <c r="D95" s="39"/>
      <c r="E95" s="39"/>
      <c r="F95" s="39"/>
      <c r="G95" s="39"/>
      <c r="H95" s="39">
        <f t="shared" si="17"/>
        <v>842.84535389828534</v>
      </c>
      <c r="I95" s="39">
        <v>1.6856907077965708</v>
      </c>
      <c r="J95" s="39">
        <f t="shared" si="16"/>
        <v>842.84535389828534</v>
      </c>
      <c r="K95" s="39"/>
      <c r="L95" s="39"/>
      <c r="M95" s="39"/>
    </row>
    <row r="96" spans="1:13" x14ac:dyDescent="0.25">
      <c r="A96" s="44"/>
      <c r="B96" s="33" t="s">
        <v>33</v>
      </c>
      <c r="C96" s="35">
        <v>225</v>
      </c>
      <c r="D96" s="39"/>
      <c r="E96" s="39"/>
      <c r="F96" s="39"/>
      <c r="G96" s="39"/>
      <c r="H96" s="39">
        <f t="shared" si="17"/>
        <v>567.8000759501067</v>
      </c>
      <c r="I96" s="39">
        <v>1.1356001519002135</v>
      </c>
      <c r="J96" s="39">
        <f t="shared" si="16"/>
        <v>567.8000759501067</v>
      </c>
      <c r="K96" s="39"/>
      <c r="L96" s="39"/>
      <c r="M96" s="39"/>
    </row>
    <row r="97" spans="1:20" x14ac:dyDescent="0.25">
      <c r="A97" s="44"/>
      <c r="B97" s="33" t="s">
        <v>34</v>
      </c>
      <c r="C97" s="35">
        <v>226</v>
      </c>
      <c r="D97" s="39"/>
      <c r="E97" s="39"/>
      <c r="F97" s="39"/>
      <c r="G97" s="39"/>
      <c r="H97" s="39">
        <f t="shared" si="17"/>
        <v>5277.6195483889815</v>
      </c>
      <c r="I97" s="39">
        <v>10.555239096777964</v>
      </c>
      <c r="J97" s="39">
        <f t="shared" si="16"/>
        <v>5277.6195483889815</v>
      </c>
      <c r="K97" s="39"/>
      <c r="L97" s="39"/>
      <c r="M97" s="39"/>
    </row>
    <row r="98" spans="1:20" x14ac:dyDescent="0.25">
      <c r="A98" s="44"/>
      <c r="B98" s="33" t="s">
        <v>35</v>
      </c>
      <c r="C98" s="35">
        <v>290</v>
      </c>
      <c r="D98" s="39"/>
      <c r="E98" s="39"/>
      <c r="F98" s="39"/>
      <c r="G98" s="39"/>
      <c r="H98" s="39">
        <f t="shared" si="17"/>
        <v>331.91657172903348</v>
      </c>
      <c r="I98" s="39">
        <v>0.66383314345806688</v>
      </c>
      <c r="J98" s="39">
        <f t="shared" si="16"/>
        <v>331.91657172903348</v>
      </c>
      <c r="K98" s="39"/>
      <c r="L98" s="39"/>
      <c r="M98" s="39"/>
    </row>
    <row r="99" spans="1:20" ht="26.25" x14ac:dyDescent="0.25">
      <c r="A99" s="45"/>
      <c r="B99" s="36" t="s">
        <v>16</v>
      </c>
      <c r="C99" s="35">
        <v>340</v>
      </c>
      <c r="D99" s="39"/>
      <c r="E99" s="39"/>
      <c r="F99" s="39">
        <f>G99/100*$J$87</f>
        <v>10252.168959775656</v>
      </c>
      <c r="G99" s="39">
        <v>20.504337919551311</v>
      </c>
      <c r="H99" s="39"/>
      <c r="I99" s="41"/>
      <c r="J99" s="39">
        <f t="shared" si="16"/>
        <v>10252.168959775656</v>
      </c>
      <c r="K99" s="39"/>
      <c r="L99" s="39"/>
      <c r="M99" s="39"/>
    </row>
    <row r="100" spans="1:20" ht="40.5" customHeight="1" x14ac:dyDescent="0.25">
      <c r="A100" s="17">
        <v>10</v>
      </c>
      <c r="B100" s="18" t="s">
        <v>62</v>
      </c>
      <c r="C100" s="19"/>
      <c r="D100" s="29">
        <f>SUM(D102:D104)</f>
        <v>0</v>
      </c>
      <c r="E100" s="29">
        <f>SUM(E102:E104)</f>
        <v>0</v>
      </c>
      <c r="F100" s="29">
        <f>SUM(F102:F104)</f>
        <v>45000</v>
      </c>
      <c r="G100" s="29">
        <f>SUM(G102:G104)</f>
        <v>100</v>
      </c>
      <c r="H100" s="29">
        <f>SUM(H102:H104)</f>
        <v>0</v>
      </c>
      <c r="I100" s="29">
        <f>SUM(I102:I104)</f>
        <v>0</v>
      </c>
      <c r="J100" s="20">
        <v>45000</v>
      </c>
      <c r="K100" s="20">
        <v>3</v>
      </c>
      <c r="L100" s="21" t="s">
        <v>8</v>
      </c>
      <c r="M100" s="20">
        <f>J100/K100*1000</f>
        <v>15000000</v>
      </c>
    </row>
    <row r="101" spans="1:20" x14ac:dyDescent="0.25">
      <c r="A101" s="44"/>
      <c r="B101" s="37" t="s">
        <v>13</v>
      </c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20" x14ac:dyDescent="0.25">
      <c r="A102" s="44"/>
      <c r="B102" s="33" t="s">
        <v>33</v>
      </c>
      <c r="C102" s="35">
        <v>225</v>
      </c>
      <c r="D102" s="39"/>
      <c r="E102" s="39"/>
      <c r="F102" s="39">
        <f>G102/100*$J$100</f>
        <v>18000</v>
      </c>
      <c r="G102" s="39">
        <v>40</v>
      </c>
      <c r="H102" s="39"/>
      <c r="I102" s="39"/>
      <c r="J102" s="39">
        <f t="shared" ref="J102:J104" si="18">D102+F102+H102</f>
        <v>18000</v>
      </c>
      <c r="K102" s="39"/>
      <c r="L102" s="39"/>
      <c r="M102" s="39"/>
    </row>
    <row r="103" spans="1:20" ht="15" customHeight="1" x14ac:dyDescent="0.25">
      <c r="A103" s="44"/>
      <c r="B103" s="36" t="s">
        <v>36</v>
      </c>
      <c r="C103" s="35">
        <v>310</v>
      </c>
      <c r="D103" s="39"/>
      <c r="E103" s="39"/>
      <c r="F103" s="39">
        <f t="shared" ref="F103:F104" si="19">G103/100*$J$100</f>
        <v>18000</v>
      </c>
      <c r="G103" s="39">
        <v>40</v>
      </c>
      <c r="H103" s="39"/>
      <c r="I103" s="41"/>
      <c r="J103" s="39">
        <f t="shared" si="18"/>
        <v>18000</v>
      </c>
      <c r="K103" s="39"/>
      <c r="L103" s="39"/>
      <c r="M103" s="39"/>
    </row>
    <row r="104" spans="1:20" ht="26.25" x14ac:dyDescent="0.25">
      <c r="A104" s="45"/>
      <c r="B104" s="36" t="s">
        <v>16</v>
      </c>
      <c r="C104" s="35">
        <v>340</v>
      </c>
      <c r="D104" s="39"/>
      <c r="E104" s="39"/>
      <c r="F104" s="39">
        <f t="shared" si="19"/>
        <v>9000</v>
      </c>
      <c r="G104" s="39">
        <v>20</v>
      </c>
      <c r="H104" s="39"/>
      <c r="I104" s="41"/>
      <c r="J104" s="39">
        <f t="shared" si="18"/>
        <v>9000</v>
      </c>
      <c r="K104" s="39"/>
      <c r="L104" s="39"/>
      <c r="M104" s="39"/>
    </row>
    <row r="105" spans="1:20" ht="15" customHeight="1" x14ac:dyDescent="0.25">
      <c r="A105" s="17">
        <v>11</v>
      </c>
      <c r="B105" s="18" t="s">
        <v>63</v>
      </c>
      <c r="C105" s="19"/>
      <c r="D105" s="20">
        <f>SUM(D107:D109)</f>
        <v>1411.8000000000002</v>
      </c>
      <c r="E105" s="20">
        <f>SUM(E107:E109)</f>
        <v>94.12</v>
      </c>
      <c r="F105" s="20">
        <f>SUM(F107:F109)</f>
        <v>88.2</v>
      </c>
      <c r="G105" s="20">
        <f>SUM(G107:G109)</f>
        <v>5.88</v>
      </c>
      <c r="H105" s="20">
        <f>SUM(H107:H109)</f>
        <v>0</v>
      </c>
      <c r="I105" s="20">
        <f>SUM(I107:I109)</f>
        <v>0</v>
      </c>
      <c r="J105" s="20">
        <v>1500</v>
      </c>
      <c r="K105" s="20">
        <v>6000</v>
      </c>
      <c r="L105" s="21" t="s">
        <v>43</v>
      </c>
      <c r="M105" s="20">
        <f>J105/K105*1000</f>
        <v>250</v>
      </c>
      <c r="T105" s="22"/>
    </row>
    <row r="106" spans="1:20" x14ac:dyDescent="0.25">
      <c r="A106" s="23"/>
      <c r="B106" s="37" t="s">
        <v>13</v>
      </c>
      <c r="C106" s="38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20" x14ac:dyDescent="0.25">
      <c r="A107" s="23"/>
      <c r="B107" s="24" t="s">
        <v>14</v>
      </c>
      <c r="C107" s="24">
        <v>211</v>
      </c>
      <c r="D107" s="39">
        <f>E107/100*J105</f>
        <v>1078.5000000000002</v>
      </c>
      <c r="E107" s="39">
        <v>71.900000000000006</v>
      </c>
      <c r="F107" s="39">
        <f>G107/100*J105</f>
        <v>0</v>
      </c>
      <c r="G107" s="39"/>
      <c r="H107" s="39">
        <f>I107/100*J105</f>
        <v>0</v>
      </c>
      <c r="I107" s="39"/>
      <c r="J107" s="39">
        <f>D107+F107+H107</f>
        <v>1078.5000000000002</v>
      </c>
      <c r="K107" s="39"/>
      <c r="L107" s="39"/>
      <c r="M107" s="39"/>
      <c r="O107" s="22"/>
      <c r="P107" s="22"/>
      <c r="Q107" s="22"/>
      <c r="R107" s="22"/>
    </row>
    <row r="108" spans="1:20" ht="25.5" x14ac:dyDescent="0.25">
      <c r="A108" s="23"/>
      <c r="B108" s="24" t="s">
        <v>15</v>
      </c>
      <c r="C108" s="24">
        <v>213</v>
      </c>
      <c r="D108" s="39">
        <f>E108/100*J105</f>
        <v>333.29999999999995</v>
      </c>
      <c r="E108" s="39">
        <v>22.22</v>
      </c>
      <c r="F108" s="39">
        <f>G108/100*J105</f>
        <v>0</v>
      </c>
      <c r="G108" s="39"/>
      <c r="H108" s="39">
        <f>I108/100*J105</f>
        <v>0</v>
      </c>
      <c r="I108" s="39"/>
      <c r="J108" s="39">
        <f>D108+F108+H108</f>
        <v>333.29999999999995</v>
      </c>
      <c r="K108" s="39"/>
      <c r="L108" s="39"/>
      <c r="M108" s="39"/>
      <c r="O108" s="22"/>
      <c r="P108" s="22"/>
      <c r="Q108" s="22"/>
    </row>
    <row r="109" spans="1:20" ht="25.5" x14ac:dyDescent="0.25">
      <c r="A109" s="25"/>
      <c r="B109" s="26" t="s">
        <v>16</v>
      </c>
      <c r="C109" s="26">
        <v>340</v>
      </c>
      <c r="D109" s="39">
        <f>E109/100*J105</f>
        <v>0</v>
      </c>
      <c r="E109" s="39"/>
      <c r="F109" s="39">
        <f>G109/100*J105</f>
        <v>88.2</v>
      </c>
      <c r="G109" s="39">
        <v>5.88</v>
      </c>
      <c r="H109" s="39">
        <f>I109/100*J105</f>
        <v>0</v>
      </c>
      <c r="I109" s="39"/>
      <c r="J109" s="39">
        <f>D109+F109+H109</f>
        <v>88.2</v>
      </c>
      <c r="K109" s="39"/>
      <c r="L109" s="39"/>
      <c r="M109" s="39"/>
    </row>
    <row r="110" spans="1:20" ht="40.5" customHeight="1" x14ac:dyDescent="0.25">
      <c r="A110" s="17">
        <v>12</v>
      </c>
      <c r="B110" s="18" t="s">
        <v>64</v>
      </c>
      <c r="C110" s="19"/>
      <c r="D110" s="20">
        <f>SUM(D112:D114)</f>
        <v>282.36</v>
      </c>
      <c r="E110" s="20">
        <f>SUM(E112:E114)</f>
        <v>94.12</v>
      </c>
      <c r="F110" s="20">
        <f>SUM(F112:F114)</f>
        <v>17.64</v>
      </c>
      <c r="G110" s="20">
        <f>SUM(G112:G114)</f>
        <v>5.88</v>
      </c>
      <c r="H110" s="20">
        <f>SUM(H112:H114)</f>
        <v>0</v>
      </c>
      <c r="I110" s="20">
        <f>SUM(I112:I114)</f>
        <v>0</v>
      </c>
      <c r="J110" s="20">
        <v>300</v>
      </c>
      <c r="K110" s="20">
        <v>300</v>
      </c>
      <c r="L110" s="21" t="s">
        <v>44</v>
      </c>
      <c r="M110" s="20">
        <f>J110/K110*1000</f>
        <v>1000</v>
      </c>
      <c r="T110" s="22"/>
    </row>
    <row r="111" spans="1:20" x14ac:dyDescent="0.25">
      <c r="A111" s="23"/>
      <c r="B111" s="37" t="s">
        <v>13</v>
      </c>
      <c r="C111" s="38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20" x14ac:dyDescent="0.25">
      <c r="A112" s="23"/>
      <c r="B112" s="24" t="s">
        <v>14</v>
      </c>
      <c r="C112" s="24">
        <v>211</v>
      </c>
      <c r="D112" s="39">
        <f>E112/100*J110</f>
        <v>215.70000000000002</v>
      </c>
      <c r="E112" s="39">
        <v>71.900000000000006</v>
      </c>
      <c r="F112" s="39">
        <f>G112/100*J110</f>
        <v>0</v>
      </c>
      <c r="G112" s="39"/>
      <c r="H112" s="39">
        <f>I112/100*J110</f>
        <v>0</v>
      </c>
      <c r="I112" s="39"/>
      <c r="J112" s="39">
        <f>D112+F112+H112</f>
        <v>215.70000000000002</v>
      </c>
      <c r="K112" s="39"/>
      <c r="L112" s="39"/>
      <c r="M112" s="39"/>
      <c r="O112" s="22"/>
      <c r="P112" s="22"/>
      <c r="Q112" s="22"/>
      <c r="R112" s="22"/>
    </row>
    <row r="113" spans="1:20" ht="25.5" x14ac:dyDescent="0.25">
      <c r="A113" s="23"/>
      <c r="B113" s="24" t="s">
        <v>15</v>
      </c>
      <c r="C113" s="24">
        <v>213</v>
      </c>
      <c r="D113" s="39">
        <f>E113/100*J110</f>
        <v>66.66</v>
      </c>
      <c r="E113" s="39">
        <v>22.22</v>
      </c>
      <c r="F113" s="39">
        <f>G113/100*J110</f>
        <v>0</v>
      </c>
      <c r="G113" s="39"/>
      <c r="H113" s="39">
        <f>I113/100*J110</f>
        <v>0</v>
      </c>
      <c r="I113" s="39"/>
      <c r="J113" s="39">
        <f>D113+F113+H113</f>
        <v>66.66</v>
      </c>
      <c r="K113" s="39"/>
      <c r="L113" s="39"/>
      <c r="M113" s="39"/>
      <c r="O113" s="22"/>
      <c r="P113" s="22"/>
      <c r="Q113" s="22"/>
    </row>
    <row r="114" spans="1:20" ht="25.5" x14ac:dyDescent="0.25">
      <c r="A114" s="25"/>
      <c r="B114" s="26" t="s">
        <v>16</v>
      </c>
      <c r="C114" s="26">
        <v>340</v>
      </c>
      <c r="D114" s="39">
        <f>E114/100*J110</f>
        <v>0</v>
      </c>
      <c r="E114" s="39"/>
      <c r="F114" s="39">
        <f>G114/100*J110</f>
        <v>17.64</v>
      </c>
      <c r="G114" s="39">
        <v>5.88</v>
      </c>
      <c r="H114" s="39">
        <f>I114/100*J110</f>
        <v>0</v>
      </c>
      <c r="I114" s="39"/>
      <c r="J114" s="39">
        <f>D114+F114+H114</f>
        <v>17.64</v>
      </c>
      <c r="K114" s="39"/>
      <c r="L114" s="39"/>
      <c r="M114" s="39"/>
    </row>
    <row r="115" spans="1:20" ht="15" customHeight="1" x14ac:dyDescent="0.25">
      <c r="A115" s="17">
        <v>13</v>
      </c>
      <c r="B115" s="18" t="s">
        <v>65</v>
      </c>
      <c r="C115" s="19"/>
      <c r="D115" s="20">
        <f>SUM(D117:D119)</f>
        <v>22.597270000000002</v>
      </c>
      <c r="E115" s="20">
        <f>SUM(E117:E119)</f>
        <v>51.71</v>
      </c>
      <c r="F115" s="20">
        <f>SUM(F117:F119)</f>
        <v>21.102730000000001</v>
      </c>
      <c r="G115" s="20">
        <f>SUM(G117:G119)</f>
        <v>48.29</v>
      </c>
      <c r="H115" s="20">
        <f>SUM(H117:H119)</f>
        <v>0</v>
      </c>
      <c r="I115" s="20">
        <f>SUM(I117:I119)</f>
        <v>0</v>
      </c>
      <c r="J115" s="20">
        <v>43.7</v>
      </c>
      <c r="K115" s="20">
        <v>1800</v>
      </c>
      <c r="L115" s="21" t="s">
        <v>75</v>
      </c>
      <c r="M115" s="20">
        <f>J115/K115*1000</f>
        <v>24.277777777777779</v>
      </c>
      <c r="T115" s="22"/>
    </row>
    <row r="116" spans="1:20" x14ac:dyDescent="0.25">
      <c r="A116" s="23"/>
      <c r="B116" s="37" t="s">
        <v>13</v>
      </c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20" x14ac:dyDescent="0.25">
      <c r="A117" s="23"/>
      <c r="B117" s="24" t="s">
        <v>14</v>
      </c>
      <c r="C117" s="24">
        <v>211</v>
      </c>
      <c r="D117" s="39">
        <f>E117/100*J115</f>
        <v>17.261500000000002</v>
      </c>
      <c r="E117" s="39">
        <v>39.5</v>
      </c>
      <c r="F117" s="39">
        <f>G117/100*J115</f>
        <v>0</v>
      </c>
      <c r="G117" s="39"/>
      <c r="H117" s="39">
        <f>I117/100*J115</f>
        <v>0</v>
      </c>
      <c r="I117" s="39"/>
      <c r="J117" s="39">
        <f>D117+F117+H117</f>
        <v>17.261500000000002</v>
      </c>
      <c r="K117" s="39"/>
      <c r="L117" s="39"/>
      <c r="M117" s="39"/>
      <c r="O117" s="22"/>
      <c r="P117" s="22"/>
      <c r="Q117" s="22"/>
      <c r="R117" s="22"/>
    </row>
    <row r="118" spans="1:20" ht="25.5" x14ac:dyDescent="0.25">
      <c r="A118" s="23"/>
      <c r="B118" s="24" t="s">
        <v>15</v>
      </c>
      <c r="C118" s="24">
        <v>213</v>
      </c>
      <c r="D118" s="39">
        <f>E118/100*J115</f>
        <v>5.335770000000001</v>
      </c>
      <c r="E118" s="39">
        <v>12.21</v>
      </c>
      <c r="F118" s="39">
        <f>G118/100*J115</f>
        <v>0</v>
      </c>
      <c r="G118" s="39"/>
      <c r="H118" s="39">
        <f>I118/100*J115</f>
        <v>0</v>
      </c>
      <c r="I118" s="39"/>
      <c r="J118" s="39">
        <f>D118+F118+H118</f>
        <v>5.335770000000001</v>
      </c>
      <c r="K118" s="39"/>
      <c r="L118" s="39"/>
      <c r="M118" s="39"/>
      <c r="O118" s="22"/>
      <c r="P118" s="22"/>
      <c r="Q118" s="22"/>
    </row>
    <row r="119" spans="1:20" ht="25.5" x14ac:dyDescent="0.25">
      <c r="A119" s="25"/>
      <c r="B119" s="26" t="s">
        <v>16</v>
      </c>
      <c r="C119" s="26">
        <v>340</v>
      </c>
      <c r="D119" s="39">
        <f>E119/100*J115</f>
        <v>0</v>
      </c>
      <c r="E119" s="39"/>
      <c r="F119" s="39">
        <f>G119/100*J115</f>
        <v>21.102730000000001</v>
      </c>
      <c r="G119" s="39">
        <v>48.29</v>
      </c>
      <c r="H119" s="39">
        <f>I119/100*J115</f>
        <v>0</v>
      </c>
      <c r="I119" s="39"/>
      <c r="J119" s="39">
        <f>D119+F119+H119</f>
        <v>21.102730000000001</v>
      </c>
      <c r="K119" s="39"/>
      <c r="L119" s="39"/>
      <c r="M119" s="39"/>
    </row>
    <row r="120" spans="1:20" ht="15" customHeight="1" x14ac:dyDescent="0.25">
      <c r="A120" s="17">
        <v>14</v>
      </c>
      <c r="B120" s="18" t="s">
        <v>46</v>
      </c>
      <c r="C120" s="19"/>
      <c r="D120" s="20">
        <f>SUM(D122:D124)</f>
        <v>527.17618800000002</v>
      </c>
      <c r="E120" s="20">
        <f>SUM(E122:E124)</f>
        <v>51.836399999999998</v>
      </c>
      <c r="F120" s="20">
        <f>SUM(F122:F124)</f>
        <v>489.82381200000003</v>
      </c>
      <c r="G120" s="20">
        <f>SUM(G122:G124)</f>
        <v>48.163600000000002</v>
      </c>
      <c r="H120" s="20">
        <f>SUM(H122:H124)</f>
        <v>0</v>
      </c>
      <c r="I120" s="20">
        <f>SUM(I122:I124)</f>
        <v>0</v>
      </c>
      <c r="J120" s="20">
        <v>1017</v>
      </c>
      <c r="K120" s="20">
        <v>45.2</v>
      </c>
      <c r="L120" s="21" t="s">
        <v>43</v>
      </c>
      <c r="M120" s="20">
        <f>J120/K120*1000</f>
        <v>22500</v>
      </c>
      <c r="T120" s="22"/>
    </row>
    <row r="121" spans="1:20" x14ac:dyDescent="0.25">
      <c r="A121" s="23"/>
      <c r="B121" s="37" t="s">
        <v>13</v>
      </c>
      <c r="C121" s="38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20" x14ac:dyDescent="0.25">
      <c r="A122" s="23"/>
      <c r="B122" s="24" t="s">
        <v>14</v>
      </c>
      <c r="C122" s="24">
        <v>211</v>
      </c>
      <c r="D122" s="39">
        <f>E122/100*J120</f>
        <v>402.73200000000003</v>
      </c>
      <c r="E122" s="39">
        <v>39.6</v>
      </c>
      <c r="F122" s="39">
        <f>G122/100*J120</f>
        <v>0</v>
      </c>
      <c r="G122" s="39"/>
      <c r="H122" s="39">
        <f>I122/100*J120</f>
        <v>0</v>
      </c>
      <c r="I122" s="39"/>
      <c r="J122" s="39">
        <f>D122+F122+H122</f>
        <v>402.73200000000003</v>
      </c>
      <c r="K122" s="39"/>
      <c r="L122" s="39"/>
      <c r="M122" s="39"/>
      <c r="O122" s="22"/>
      <c r="P122" s="22"/>
      <c r="Q122" s="22"/>
      <c r="R122" s="22"/>
    </row>
    <row r="123" spans="1:20" ht="25.5" x14ac:dyDescent="0.25">
      <c r="A123" s="23"/>
      <c r="B123" s="24" t="s">
        <v>15</v>
      </c>
      <c r="C123" s="24">
        <v>213</v>
      </c>
      <c r="D123" s="39">
        <f>E123/100*J120</f>
        <v>124.444188</v>
      </c>
      <c r="E123" s="39">
        <f>E122*0.309</f>
        <v>12.2364</v>
      </c>
      <c r="F123" s="39">
        <f>G123/100*J120</f>
        <v>0</v>
      </c>
      <c r="G123" s="39"/>
      <c r="H123" s="39">
        <f>I123/100*J120</f>
        <v>0</v>
      </c>
      <c r="I123" s="39"/>
      <c r="J123" s="39">
        <f>D123+F123+H123</f>
        <v>124.444188</v>
      </c>
      <c r="K123" s="39"/>
      <c r="L123" s="39"/>
      <c r="M123" s="39"/>
      <c r="O123" s="22"/>
      <c r="P123" s="22"/>
      <c r="Q123" s="22"/>
    </row>
    <row r="124" spans="1:20" ht="25.5" x14ac:dyDescent="0.25">
      <c r="A124" s="25"/>
      <c r="B124" s="26" t="s">
        <v>16</v>
      </c>
      <c r="C124" s="26">
        <v>340</v>
      </c>
      <c r="D124" s="39">
        <f>E124/100*J120</f>
        <v>0</v>
      </c>
      <c r="E124" s="39"/>
      <c r="F124" s="39">
        <f>G124/100*J120</f>
        <v>489.82381200000003</v>
      </c>
      <c r="G124" s="39">
        <f>100-E122-E123</f>
        <v>48.163600000000002</v>
      </c>
      <c r="H124" s="39">
        <f>I124/100*J120</f>
        <v>0</v>
      </c>
      <c r="I124" s="39"/>
      <c r="J124" s="39">
        <f>D124+F124+H124</f>
        <v>489.82381200000003</v>
      </c>
      <c r="K124" s="39"/>
      <c r="L124" s="39"/>
      <c r="M124" s="39"/>
    </row>
    <row r="125" spans="1:20" ht="27.75" customHeight="1" x14ac:dyDescent="0.25">
      <c r="A125" s="17">
        <v>15</v>
      </c>
      <c r="B125" s="18" t="s">
        <v>45</v>
      </c>
      <c r="C125" s="19"/>
      <c r="D125" s="20">
        <f>SUM(D127:D129)</f>
        <v>131.85426100000001</v>
      </c>
      <c r="E125" s="20">
        <f>SUM(E127:E129)</f>
        <v>34.426699999999997</v>
      </c>
      <c r="F125" s="20">
        <f>SUM(F127:F129)</f>
        <v>251.14573899999999</v>
      </c>
      <c r="G125" s="20">
        <f>SUM(G127:G129)</f>
        <v>65.573300000000003</v>
      </c>
      <c r="H125" s="20">
        <f>SUM(H127:H129)</f>
        <v>0</v>
      </c>
      <c r="I125" s="20">
        <f>SUM(I127:I129)</f>
        <v>0</v>
      </c>
      <c r="J125" s="20">
        <v>383</v>
      </c>
      <c r="K125" s="20">
        <v>12.3</v>
      </c>
      <c r="L125" s="21" t="s">
        <v>43</v>
      </c>
      <c r="M125" s="20">
        <f>J125/K125*1000</f>
        <v>31138.211382113819</v>
      </c>
      <c r="T125" s="22"/>
    </row>
    <row r="126" spans="1:20" x14ac:dyDescent="0.25">
      <c r="A126" s="23"/>
      <c r="B126" s="37" t="s">
        <v>13</v>
      </c>
      <c r="C126" s="38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20" x14ac:dyDescent="0.25">
      <c r="A127" s="23"/>
      <c r="B127" s="24" t="s">
        <v>14</v>
      </c>
      <c r="C127" s="24">
        <v>211</v>
      </c>
      <c r="D127" s="39">
        <f>E127/100*J125</f>
        <v>100.729</v>
      </c>
      <c r="E127" s="39">
        <v>26.3</v>
      </c>
      <c r="F127" s="39">
        <f>G127/100*J125</f>
        <v>0</v>
      </c>
      <c r="G127" s="39"/>
      <c r="H127" s="39">
        <f>I127/100*J125</f>
        <v>0</v>
      </c>
      <c r="I127" s="39"/>
      <c r="J127" s="39">
        <f>D127+F127+H127</f>
        <v>100.729</v>
      </c>
      <c r="K127" s="39"/>
      <c r="L127" s="39"/>
      <c r="M127" s="39"/>
      <c r="O127" s="22"/>
      <c r="P127" s="22"/>
      <c r="Q127" s="22"/>
      <c r="R127" s="22"/>
    </row>
    <row r="128" spans="1:20" ht="25.5" x14ac:dyDescent="0.25">
      <c r="A128" s="23"/>
      <c r="B128" s="24" t="s">
        <v>15</v>
      </c>
      <c r="C128" s="24">
        <v>213</v>
      </c>
      <c r="D128" s="39">
        <f>E128/100*J125</f>
        <v>31.125260999999998</v>
      </c>
      <c r="E128" s="39">
        <f>E127*0.309</f>
        <v>8.1266999999999996</v>
      </c>
      <c r="F128" s="39">
        <f>G128/100*J125</f>
        <v>0</v>
      </c>
      <c r="G128" s="39"/>
      <c r="H128" s="39">
        <f>I128/100*J125</f>
        <v>0</v>
      </c>
      <c r="I128" s="39"/>
      <c r="J128" s="39">
        <f>D128+F128+H128</f>
        <v>31.125260999999998</v>
      </c>
      <c r="K128" s="39"/>
      <c r="L128" s="39"/>
      <c r="M128" s="39"/>
      <c r="O128" s="22"/>
      <c r="P128" s="22"/>
      <c r="Q128" s="22"/>
    </row>
    <row r="129" spans="1:20" ht="25.5" x14ac:dyDescent="0.25">
      <c r="A129" s="25"/>
      <c r="B129" s="26" t="s">
        <v>16</v>
      </c>
      <c r="C129" s="26">
        <v>340</v>
      </c>
      <c r="D129" s="39">
        <f>E129/100*J125</f>
        <v>0</v>
      </c>
      <c r="E129" s="39"/>
      <c r="F129" s="39">
        <f>G129/100*J125</f>
        <v>251.14573899999999</v>
      </c>
      <c r="G129" s="39">
        <f>100-E127-E128</f>
        <v>65.573300000000003</v>
      </c>
      <c r="H129" s="39">
        <f>I129/100*J125</f>
        <v>0</v>
      </c>
      <c r="I129" s="39"/>
      <c r="J129" s="39">
        <f>D129+F129+H129</f>
        <v>251.14573899999999</v>
      </c>
      <c r="K129" s="39"/>
      <c r="L129" s="39"/>
      <c r="M129" s="39"/>
    </row>
    <row r="130" spans="1:20" ht="27.75" customHeight="1" x14ac:dyDescent="0.25">
      <c r="A130" s="17">
        <v>16</v>
      </c>
      <c r="B130" s="18" t="s">
        <v>47</v>
      </c>
      <c r="C130" s="19"/>
      <c r="D130" s="20">
        <f>SUM(D132:D134)</f>
        <v>38.798760000000001</v>
      </c>
      <c r="E130" s="20">
        <f>SUM(E132:E134)</f>
        <v>51.051000000000002</v>
      </c>
      <c r="F130" s="20">
        <f>SUM(F132:F134)</f>
        <v>37.201239999999999</v>
      </c>
      <c r="G130" s="20">
        <f>SUM(G132:G134)</f>
        <v>48.948999999999998</v>
      </c>
      <c r="H130" s="20">
        <f>SUM(H132:H134)</f>
        <v>0</v>
      </c>
      <c r="I130" s="20">
        <f>SUM(I132:I134)</f>
        <v>0</v>
      </c>
      <c r="J130" s="20">
        <v>76</v>
      </c>
      <c r="K130" s="20">
        <v>10</v>
      </c>
      <c r="L130" s="21" t="s">
        <v>43</v>
      </c>
      <c r="M130" s="20">
        <f>J130/K130*1000</f>
        <v>7600</v>
      </c>
      <c r="T130" s="22"/>
    </row>
    <row r="131" spans="1:20" x14ac:dyDescent="0.25">
      <c r="A131" s="23"/>
      <c r="B131" s="37" t="s">
        <v>13</v>
      </c>
      <c r="C131" s="38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20" x14ac:dyDescent="0.25">
      <c r="A132" s="23"/>
      <c r="B132" s="24" t="s">
        <v>14</v>
      </c>
      <c r="C132" s="24">
        <v>211</v>
      </c>
      <c r="D132" s="39">
        <f>E132/100*J130</f>
        <v>29.64</v>
      </c>
      <c r="E132" s="39">
        <v>39</v>
      </c>
      <c r="F132" s="39">
        <f>G132/100*J130</f>
        <v>0</v>
      </c>
      <c r="G132" s="39"/>
      <c r="H132" s="39">
        <f>I132/100*J130</f>
        <v>0</v>
      </c>
      <c r="I132" s="39"/>
      <c r="J132" s="39">
        <f>D132+F132+H132</f>
        <v>29.64</v>
      </c>
      <c r="K132" s="39"/>
      <c r="L132" s="39"/>
      <c r="M132" s="39"/>
      <c r="O132" s="22"/>
      <c r="P132" s="22"/>
      <c r="Q132" s="22"/>
      <c r="R132" s="22"/>
    </row>
    <row r="133" spans="1:20" ht="25.5" x14ac:dyDescent="0.25">
      <c r="A133" s="23"/>
      <c r="B133" s="24" t="s">
        <v>15</v>
      </c>
      <c r="C133" s="24">
        <v>213</v>
      </c>
      <c r="D133" s="39">
        <f>E133/100*J130</f>
        <v>9.1587600000000009</v>
      </c>
      <c r="E133" s="39">
        <f>E132*0.309</f>
        <v>12.051</v>
      </c>
      <c r="F133" s="39">
        <f>G133/100*J130</f>
        <v>0</v>
      </c>
      <c r="G133" s="39"/>
      <c r="H133" s="39">
        <f>I133/100*J130</f>
        <v>0</v>
      </c>
      <c r="I133" s="39"/>
      <c r="J133" s="39">
        <f>D133+F133+H133</f>
        <v>9.1587600000000009</v>
      </c>
      <c r="K133" s="39"/>
      <c r="L133" s="39"/>
      <c r="M133" s="39"/>
      <c r="O133" s="22"/>
      <c r="P133" s="22"/>
      <c r="Q133" s="22"/>
    </row>
    <row r="134" spans="1:20" ht="25.5" x14ac:dyDescent="0.25">
      <c r="A134" s="25"/>
      <c r="B134" s="26" t="s">
        <v>16</v>
      </c>
      <c r="C134" s="26">
        <v>340</v>
      </c>
      <c r="D134" s="39">
        <f>E134/100*J130</f>
        <v>0</v>
      </c>
      <c r="E134" s="39"/>
      <c r="F134" s="39">
        <f>G134/100*J130</f>
        <v>37.201239999999999</v>
      </c>
      <c r="G134" s="39">
        <f>100-E132-E133</f>
        <v>48.948999999999998</v>
      </c>
      <c r="H134" s="39">
        <f>I134/100*J130</f>
        <v>0</v>
      </c>
      <c r="I134" s="39"/>
      <c r="J134" s="39">
        <f>D134+F134+H134</f>
        <v>37.201239999999999</v>
      </c>
      <c r="K134" s="39"/>
      <c r="L134" s="39"/>
      <c r="M134" s="39"/>
    </row>
    <row r="135" spans="1:20" ht="27.75" customHeight="1" x14ac:dyDescent="0.25">
      <c r="A135" s="17">
        <v>17</v>
      </c>
      <c r="B135" s="18" t="s">
        <v>66</v>
      </c>
      <c r="C135" s="19"/>
      <c r="D135" s="20">
        <f>SUM(D137:D139)</f>
        <v>1893.5012250000002</v>
      </c>
      <c r="E135" s="20">
        <f>SUM(E137:E139)</f>
        <v>98.174999999999997</v>
      </c>
      <c r="F135" s="20">
        <f>SUM(F137:F139)</f>
        <v>35.198774999999983</v>
      </c>
      <c r="G135" s="20">
        <f>SUM(G137:G139)</f>
        <v>1.8249999999999993</v>
      </c>
      <c r="H135" s="20">
        <f>SUM(H137:H139)</f>
        <v>0</v>
      </c>
      <c r="I135" s="20">
        <f>SUM(I137:I139)</f>
        <v>0</v>
      </c>
      <c r="J135" s="20">
        <v>1928.7</v>
      </c>
      <c r="K135" s="20">
        <v>5000</v>
      </c>
      <c r="L135" s="21" t="s">
        <v>44</v>
      </c>
      <c r="M135" s="20">
        <f>J135/K135*1000</f>
        <v>385.74</v>
      </c>
      <c r="T135" s="22"/>
    </row>
    <row r="136" spans="1:20" x14ac:dyDescent="0.25">
      <c r="A136" s="23"/>
      <c r="B136" s="37" t="s">
        <v>13</v>
      </c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20" x14ac:dyDescent="0.25">
      <c r="A137" s="23"/>
      <c r="B137" s="24" t="s">
        <v>14</v>
      </c>
      <c r="C137" s="24">
        <v>211</v>
      </c>
      <c r="D137" s="39">
        <f>E137/100*J135</f>
        <v>1446.5250000000001</v>
      </c>
      <c r="E137" s="39">
        <v>75</v>
      </c>
      <c r="F137" s="39">
        <f>G137/100*J135</f>
        <v>0</v>
      </c>
      <c r="G137" s="39"/>
      <c r="H137" s="39">
        <f>I137/100*J135</f>
        <v>0</v>
      </c>
      <c r="I137" s="39"/>
      <c r="J137" s="39">
        <f>D137+F137+H137</f>
        <v>1446.5250000000001</v>
      </c>
      <c r="K137" s="39"/>
      <c r="L137" s="39"/>
      <c r="M137" s="39"/>
      <c r="O137" s="22"/>
      <c r="P137" s="22"/>
      <c r="Q137" s="22"/>
      <c r="R137" s="22"/>
    </row>
    <row r="138" spans="1:20" ht="25.5" x14ac:dyDescent="0.25">
      <c r="A138" s="23"/>
      <c r="B138" s="24" t="s">
        <v>15</v>
      </c>
      <c r="C138" s="24">
        <v>213</v>
      </c>
      <c r="D138" s="39">
        <f>E138/100*J135</f>
        <v>446.97622500000006</v>
      </c>
      <c r="E138" s="39">
        <f>E137*0.309</f>
        <v>23.175000000000001</v>
      </c>
      <c r="F138" s="39">
        <f>G138/100*J135</f>
        <v>0</v>
      </c>
      <c r="G138" s="39"/>
      <c r="H138" s="39">
        <f>I138/100*J135</f>
        <v>0</v>
      </c>
      <c r="I138" s="39"/>
      <c r="J138" s="39">
        <f>D138+F138+H138</f>
        <v>446.97622500000006</v>
      </c>
      <c r="K138" s="39"/>
      <c r="L138" s="39"/>
      <c r="M138" s="39"/>
      <c r="O138" s="22"/>
      <c r="P138" s="22"/>
      <c r="Q138" s="22"/>
    </row>
    <row r="139" spans="1:20" ht="25.5" x14ac:dyDescent="0.25">
      <c r="A139" s="25"/>
      <c r="B139" s="26" t="s">
        <v>16</v>
      </c>
      <c r="C139" s="26">
        <v>340</v>
      </c>
      <c r="D139" s="39">
        <f>E139/100*J135</f>
        <v>0</v>
      </c>
      <c r="E139" s="39"/>
      <c r="F139" s="39">
        <f>G139/100*J135</f>
        <v>35.198774999999983</v>
      </c>
      <c r="G139" s="39">
        <f>100-E137-E138</f>
        <v>1.8249999999999993</v>
      </c>
      <c r="H139" s="39">
        <f>I139/100*J135</f>
        <v>0</v>
      </c>
      <c r="I139" s="39"/>
      <c r="J139" s="39">
        <f>D139+F139+H139</f>
        <v>35.198774999999983</v>
      </c>
      <c r="K139" s="39"/>
      <c r="L139" s="39"/>
      <c r="M139" s="39"/>
    </row>
    <row r="140" spans="1:20" x14ac:dyDescent="0.25">
      <c r="A140" s="17">
        <v>18</v>
      </c>
      <c r="B140" s="18" t="s">
        <v>67</v>
      </c>
      <c r="C140" s="19"/>
      <c r="D140" s="20">
        <f>SUM(D142:D144)</f>
        <v>2.387616</v>
      </c>
      <c r="E140" s="20">
        <f>SUM(E142:E144)</f>
        <v>62.832000000000001</v>
      </c>
      <c r="F140" s="20">
        <f>SUM(F142:F144)</f>
        <v>1.4123840000000001</v>
      </c>
      <c r="G140" s="20">
        <f>SUM(G142:G144)</f>
        <v>37.167999999999999</v>
      </c>
      <c r="H140" s="20">
        <f>SUM(H142:H144)</f>
        <v>0</v>
      </c>
      <c r="I140" s="20">
        <f>SUM(I142:I144)</f>
        <v>0</v>
      </c>
      <c r="J140" s="20">
        <v>3.8</v>
      </c>
      <c r="K140" s="20">
        <v>1</v>
      </c>
      <c r="L140" s="21" t="s">
        <v>43</v>
      </c>
      <c r="M140" s="20">
        <f>J140/K140*1000</f>
        <v>3800</v>
      </c>
      <c r="T140" s="22"/>
    </row>
    <row r="141" spans="1:20" x14ac:dyDescent="0.25">
      <c r="A141" s="23"/>
      <c r="B141" s="37" t="s">
        <v>13</v>
      </c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20" x14ac:dyDescent="0.25">
      <c r="A142" s="23"/>
      <c r="B142" s="24" t="s">
        <v>14</v>
      </c>
      <c r="C142" s="24">
        <v>211</v>
      </c>
      <c r="D142" s="39">
        <f>E142/100*J140</f>
        <v>1.8239999999999998</v>
      </c>
      <c r="E142" s="39">
        <v>48</v>
      </c>
      <c r="F142" s="39">
        <f>G142/100*J140</f>
        <v>0</v>
      </c>
      <c r="G142" s="39"/>
      <c r="H142" s="39">
        <f>I142/100*J140</f>
        <v>0</v>
      </c>
      <c r="I142" s="39"/>
      <c r="J142" s="39">
        <f>D142+F142+H142</f>
        <v>1.8239999999999998</v>
      </c>
      <c r="K142" s="39"/>
      <c r="L142" s="39"/>
      <c r="M142" s="39"/>
      <c r="O142" s="22"/>
      <c r="P142" s="22"/>
      <c r="Q142" s="22"/>
      <c r="R142" s="22"/>
    </row>
    <row r="143" spans="1:20" ht="25.5" x14ac:dyDescent="0.25">
      <c r="A143" s="23"/>
      <c r="B143" s="24" t="s">
        <v>15</v>
      </c>
      <c r="C143" s="24">
        <v>213</v>
      </c>
      <c r="D143" s="39">
        <f>E143/100*J140</f>
        <v>0.56361600000000001</v>
      </c>
      <c r="E143" s="39">
        <f>E142*0.309</f>
        <v>14.832000000000001</v>
      </c>
      <c r="F143" s="39">
        <f>G143/100*J140</f>
        <v>0</v>
      </c>
      <c r="G143" s="39"/>
      <c r="H143" s="39">
        <f>I143/100*J140</f>
        <v>0</v>
      </c>
      <c r="I143" s="39"/>
      <c r="J143" s="39">
        <f>D143+F143+H143</f>
        <v>0.56361600000000001</v>
      </c>
      <c r="K143" s="39"/>
      <c r="L143" s="39"/>
      <c r="M143" s="39"/>
      <c r="O143" s="22"/>
      <c r="P143" s="22"/>
      <c r="Q143" s="22"/>
    </row>
    <row r="144" spans="1:20" ht="25.5" x14ac:dyDescent="0.25">
      <c r="A144" s="25"/>
      <c r="B144" s="26" t="s">
        <v>16</v>
      </c>
      <c r="C144" s="26">
        <v>340</v>
      </c>
      <c r="D144" s="39">
        <f>E144/100*J140</f>
        <v>0</v>
      </c>
      <c r="E144" s="39"/>
      <c r="F144" s="39">
        <f>G144/100*J140</f>
        <v>1.4123840000000001</v>
      </c>
      <c r="G144" s="39">
        <f>100-E142-E143</f>
        <v>37.167999999999999</v>
      </c>
      <c r="H144" s="39">
        <f>I144/100*J140</f>
        <v>0</v>
      </c>
      <c r="I144" s="39"/>
      <c r="J144" s="39">
        <f>D144+F144+H144</f>
        <v>1.4123840000000001</v>
      </c>
      <c r="K144" s="39"/>
      <c r="L144" s="39"/>
      <c r="M144" s="39"/>
    </row>
    <row r="145" spans="1:20" x14ac:dyDescent="0.25">
      <c r="A145" s="17">
        <v>19</v>
      </c>
      <c r="B145" s="18" t="s">
        <v>68</v>
      </c>
      <c r="C145" s="19"/>
      <c r="D145" s="20">
        <f>SUM(D147:D149)</f>
        <v>98.777139999999989</v>
      </c>
      <c r="E145" s="20">
        <f>SUM(E147:E149)</f>
        <v>91.63</v>
      </c>
      <c r="F145" s="20">
        <f>SUM(F147:F149)</f>
        <v>9.0228600000000014</v>
      </c>
      <c r="G145" s="20">
        <f>SUM(G147:G149)</f>
        <v>8.370000000000001</v>
      </c>
      <c r="H145" s="20">
        <f>SUM(H147:H149)</f>
        <v>0</v>
      </c>
      <c r="I145" s="20">
        <f>SUM(I147:I149)</f>
        <v>0</v>
      </c>
      <c r="J145" s="20">
        <v>107.8</v>
      </c>
      <c r="K145" s="20">
        <v>1</v>
      </c>
      <c r="L145" s="21" t="s">
        <v>43</v>
      </c>
      <c r="M145" s="20">
        <f>J145/K145*1000</f>
        <v>107800</v>
      </c>
      <c r="T145" s="22"/>
    </row>
    <row r="146" spans="1:20" x14ac:dyDescent="0.25">
      <c r="A146" s="23"/>
      <c r="B146" s="37" t="s">
        <v>13</v>
      </c>
      <c r="C146" s="38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20" x14ac:dyDescent="0.25">
      <c r="A147" s="23"/>
      <c r="B147" s="24" t="s">
        <v>14</v>
      </c>
      <c r="C147" s="24">
        <v>211</v>
      </c>
      <c r="D147" s="39">
        <f>E147/100*J145</f>
        <v>75.459999999999994</v>
      </c>
      <c r="E147" s="39">
        <v>70</v>
      </c>
      <c r="F147" s="39">
        <f>G147/100*J145</f>
        <v>0</v>
      </c>
      <c r="G147" s="39"/>
      <c r="H147" s="39">
        <f>I147/100*J145</f>
        <v>0</v>
      </c>
      <c r="I147" s="39"/>
      <c r="J147" s="39">
        <f>D147+F147+H147</f>
        <v>75.459999999999994</v>
      </c>
      <c r="K147" s="39"/>
      <c r="L147" s="39"/>
      <c r="M147" s="39"/>
      <c r="O147" s="22"/>
      <c r="P147" s="22"/>
      <c r="Q147" s="22"/>
      <c r="R147" s="22"/>
    </row>
    <row r="148" spans="1:20" ht="25.5" x14ac:dyDescent="0.25">
      <c r="A148" s="23"/>
      <c r="B148" s="24" t="s">
        <v>15</v>
      </c>
      <c r="C148" s="24">
        <v>213</v>
      </c>
      <c r="D148" s="39">
        <f>E148/100*J145</f>
        <v>23.317139999999998</v>
      </c>
      <c r="E148" s="39">
        <f>E147*0.309</f>
        <v>21.63</v>
      </c>
      <c r="F148" s="39">
        <f>G148/100*J145</f>
        <v>0</v>
      </c>
      <c r="G148" s="39"/>
      <c r="H148" s="39">
        <f>I148/100*J145</f>
        <v>0</v>
      </c>
      <c r="I148" s="39"/>
      <c r="J148" s="39">
        <f>D148+F148+H148</f>
        <v>23.317139999999998</v>
      </c>
      <c r="K148" s="39"/>
      <c r="L148" s="39"/>
      <c r="M148" s="39"/>
      <c r="O148" s="22"/>
      <c r="P148" s="22"/>
      <c r="Q148" s="22"/>
    </row>
    <row r="149" spans="1:20" ht="25.5" x14ac:dyDescent="0.25">
      <c r="A149" s="25"/>
      <c r="B149" s="26" t="s">
        <v>16</v>
      </c>
      <c r="C149" s="26">
        <v>340</v>
      </c>
      <c r="D149" s="39">
        <f>E149/100*J145</f>
        <v>0</v>
      </c>
      <c r="E149" s="39"/>
      <c r="F149" s="39">
        <f>G149/100*J145</f>
        <v>9.0228600000000014</v>
      </c>
      <c r="G149" s="39">
        <f>100-E147-E148</f>
        <v>8.370000000000001</v>
      </c>
      <c r="H149" s="39">
        <f>I149/100*J145</f>
        <v>0</v>
      </c>
      <c r="I149" s="39"/>
      <c r="J149" s="39">
        <f>D149+F149+H149</f>
        <v>9.0228600000000014</v>
      </c>
      <c r="K149" s="39"/>
      <c r="L149" s="39"/>
      <c r="M149" s="39"/>
    </row>
    <row r="150" spans="1:20" ht="27.75" customHeight="1" x14ac:dyDescent="0.25">
      <c r="A150" s="17">
        <v>20</v>
      </c>
      <c r="B150" s="18" t="s">
        <v>69</v>
      </c>
      <c r="C150" s="19"/>
      <c r="D150" s="20">
        <f>SUM(D152:D154)</f>
        <v>1251.4375103999998</v>
      </c>
      <c r="E150" s="20">
        <f>SUM(E152:E154)</f>
        <v>45.553199999999997</v>
      </c>
      <c r="F150" s="20">
        <f>SUM(F152:F154)</f>
        <v>1495.7624896</v>
      </c>
      <c r="G150" s="20">
        <f>SUM(G152:G154)</f>
        <v>54.446800000000003</v>
      </c>
      <c r="H150" s="20">
        <f>SUM(H152:H154)</f>
        <v>0</v>
      </c>
      <c r="I150" s="20">
        <f>SUM(I152:I154)</f>
        <v>0</v>
      </c>
      <c r="J150" s="20">
        <v>2747.2</v>
      </c>
      <c r="K150" s="20">
        <v>590</v>
      </c>
      <c r="L150" s="21" t="s">
        <v>43</v>
      </c>
      <c r="M150" s="20">
        <f>J150/K150*1000</f>
        <v>4656.2711864406774</v>
      </c>
      <c r="T150" s="22"/>
    </row>
    <row r="151" spans="1:20" x14ac:dyDescent="0.25">
      <c r="A151" s="23"/>
      <c r="B151" s="37" t="s">
        <v>13</v>
      </c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20" x14ac:dyDescent="0.25">
      <c r="A152" s="23"/>
      <c r="B152" s="24" t="s">
        <v>14</v>
      </c>
      <c r="C152" s="24">
        <v>211</v>
      </c>
      <c r="D152" s="39">
        <f>E152/100*J150</f>
        <v>956.02559999999983</v>
      </c>
      <c r="E152" s="39">
        <v>34.799999999999997</v>
      </c>
      <c r="F152" s="39">
        <f>G152/100*J150</f>
        <v>0</v>
      </c>
      <c r="G152" s="39"/>
      <c r="H152" s="39">
        <f>I152/100*J150</f>
        <v>0</v>
      </c>
      <c r="I152" s="39"/>
      <c r="J152" s="39">
        <f>D152+F152+H152</f>
        <v>956.02559999999983</v>
      </c>
      <c r="K152" s="39"/>
      <c r="L152" s="39"/>
      <c r="M152" s="39"/>
      <c r="O152" s="22"/>
      <c r="P152" s="22"/>
      <c r="Q152" s="22"/>
      <c r="R152" s="22"/>
    </row>
    <row r="153" spans="1:20" ht="25.5" x14ac:dyDescent="0.25">
      <c r="A153" s="23"/>
      <c r="B153" s="24" t="s">
        <v>15</v>
      </c>
      <c r="C153" s="24">
        <v>213</v>
      </c>
      <c r="D153" s="39">
        <f>E153/100*J150</f>
        <v>295.41191040000001</v>
      </c>
      <c r="E153" s="39">
        <f>E152*0.309</f>
        <v>10.7532</v>
      </c>
      <c r="F153" s="39">
        <f>G153/100*J150</f>
        <v>0</v>
      </c>
      <c r="G153" s="39"/>
      <c r="H153" s="39">
        <f>I153/100*J150</f>
        <v>0</v>
      </c>
      <c r="I153" s="39"/>
      <c r="J153" s="39">
        <f>D153+F153+H153</f>
        <v>295.41191040000001</v>
      </c>
      <c r="K153" s="39"/>
      <c r="L153" s="39"/>
      <c r="M153" s="39"/>
      <c r="O153" s="22"/>
      <c r="P153" s="22"/>
      <c r="Q153" s="22"/>
    </row>
    <row r="154" spans="1:20" ht="25.5" x14ac:dyDescent="0.25">
      <c r="A154" s="25"/>
      <c r="B154" s="26" t="s">
        <v>16</v>
      </c>
      <c r="C154" s="26">
        <v>340</v>
      </c>
      <c r="D154" s="39">
        <f>E154/100*J150</f>
        <v>0</v>
      </c>
      <c r="E154" s="39"/>
      <c r="F154" s="39">
        <f>G154/100*J150</f>
        <v>1495.7624896</v>
      </c>
      <c r="G154" s="39">
        <f>100-E152-E153</f>
        <v>54.446800000000003</v>
      </c>
      <c r="H154" s="39">
        <f>I154/100*J150</f>
        <v>0</v>
      </c>
      <c r="I154" s="39"/>
      <c r="J154" s="39">
        <f>D154+F154+H154</f>
        <v>1495.7624896</v>
      </c>
      <c r="K154" s="39"/>
      <c r="L154" s="39"/>
      <c r="M154" s="39"/>
    </row>
    <row r="155" spans="1:20" ht="27.75" customHeight="1" x14ac:dyDescent="0.25">
      <c r="A155" s="17">
        <v>21</v>
      </c>
      <c r="B155" s="18" t="s">
        <v>70</v>
      </c>
      <c r="C155" s="19"/>
      <c r="D155" s="20">
        <f>SUM(D157:D159)</f>
        <v>99.991892000000007</v>
      </c>
      <c r="E155" s="20">
        <f>SUM(E157:E159)</f>
        <v>34.033999999999999</v>
      </c>
      <c r="F155" s="20">
        <f>SUM(F157:F159)</f>
        <v>193.80810799999998</v>
      </c>
      <c r="G155" s="20">
        <f>SUM(G157:G159)</f>
        <v>65.965999999999994</v>
      </c>
      <c r="H155" s="20">
        <f>SUM(H157:H159)</f>
        <v>0</v>
      </c>
      <c r="I155" s="20">
        <f>SUM(I157:I159)</f>
        <v>0</v>
      </c>
      <c r="J155" s="20">
        <v>293.8</v>
      </c>
      <c r="K155" s="20">
        <v>440</v>
      </c>
      <c r="L155" s="21" t="s">
        <v>43</v>
      </c>
      <c r="M155" s="20">
        <f>J155/K155*1000</f>
        <v>667.72727272727275</v>
      </c>
      <c r="T155" s="22"/>
    </row>
    <row r="156" spans="1:20" x14ac:dyDescent="0.25">
      <c r="A156" s="23"/>
      <c r="B156" s="37" t="s">
        <v>13</v>
      </c>
      <c r="C156" s="38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20" x14ac:dyDescent="0.25">
      <c r="A157" s="23"/>
      <c r="B157" s="24" t="s">
        <v>14</v>
      </c>
      <c r="C157" s="24">
        <v>211</v>
      </c>
      <c r="D157" s="39">
        <f>E157/100*J155</f>
        <v>76.388000000000005</v>
      </c>
      <c r="E157" s="39">
        <v>26</v>
      </c>
      <c r="F157" s="39">
        <f>G157/100*J155</f>
        <v>0</v>
      </c>
      <c r="G157" s="39"/>
      <c r="H157" s="39">
        <f>I157/100*J155</f>
        <v>0</v>
      </c>
      <c r="I157" s="39"/>
      <c r="J157" s="39">
        <f>D157+F157+H157</f>
        <v>76.388000000000005</v>
      </c>
      <c r="K157" s="39"/>
      <c r="L157" s="39"/>
      <c r="M157" s="39"/>
      <c r="O157" s="22"/>
      <c r="P157" s="22"/>
      <c r="Q157" s="22"/>
      <c r="R157" s="22"/>
    </row>
    <row r="158" spans="1:20" ht="25.5" x14ac:dyDescent="0.25">
      <c r="A158" s="23"/>
      <c r="B158" s="24" t="s">
        <v>15</v>
      </c>
      <c r="C158" s="24">
        <v>213</v>
      </c>
      <c r="D158" s="39">
        <f>E158/100*J155</f>
        <v>23.603892000000002</v>
      </c>
      <c r="E158" s="39">
        <f>E157*0.309</f>
        <v>8.0340000000000007</v>
      </c>
      <c r="F158" s="39">
        <f>G158/100*J155</f>
        <v>0</v>
      </c>
      <c r="G158" s="39"/>
      <c r="H158" s="39">
        <f>I158/100*J155</f>
        <v>0</v>
      </c>
      <c r="I158" s="39"/>
      <c r="J158" s="39">
        <f>D158+F158+H158</f>
        <v>23.603892000000002</v>
      </c>
      <c r="K158" s="39"/>
      <c r="L158" s="39"/>
      <c r="M158" s="39"/>
      <c r="O158" s="22"/>
      <c r="P158" s="22"/>
      <c r="Q158" s="22"/>
    </row>
    <row r="159" spans="1:20" ht="25.5" x14ac:dyDescent="0.25">
      <c r="A159" s="25"/>
      <c r="B159" s="26" t="s">
        <v>16</v>
      </c>
      <c r="C159" s="26">
        <v>340</v>
      </c>
      <c r="D159" s="39">
        <f>E159/100*J155</f>
        <v>0</v>
      </c>
      <c r="E159" s="39"/>
      <c r="F159" s="39">
        <f>G159/100*J155</f>
        <v>193.80810799999998</v>
      </c>
      <c r="G159" s="39">
        <f>100-E157-E158</f>
        <v>65.965999999999994</v>
      </c>
      <c r="H159" s="39">
        <f>I159/100*J155</f>
        <v>0</v>
      </c>
      <c r="I159" s="39"/>
      <c r="J159" s="39">
        <f>D159+F159+H159</f>
        <v>193.80810799999998</v>
      </c>
      <c r="K159" s="39"/>
      <c r="L159" s="39"/>
      <c r="M159" s="39"/>
    </row>
    <row r="160" spans="1:20" ht="27.75" customHeight="1" x14ac:dyDescent="0.25">
      <c r="A160" s="17">
        <v>22</v>
      </c>
      <c r="B160" s="18" t="s">
        <v>71</v>
      </c>
      <c r="C160" s="19"/>
      <c r="D160" s="20">
        <f>SUM(D162:D164)</f>
        <v>2817.3476099999998</v>
      </c>
      <c r="E160" s="20">
        <f>SUM(E162:E164)</f>
        <v>96.866</v>
      </c>
      <c r="F160" s="20">
        <f>SUM(F162:F164)</f>
        <v>91.152390000000025</v>
      </c>
      <c r="G160" s="20">
        <f>SUM(G162:G164)</f>
        <v>3.1340000000000003</v>
      </c>
      <c r="H160" s="20">
        <f>SUM(H162:H164)</f>
        <v>0</v>
      </c>
      <c r="I160" s="20">
        <f>SUM(I162:I164)</f>
        <v>0</v>
      </c>
      <c r="J160" s="20">
        <v>2908.5</v>
      </c>
      <c r="K160" s="20">
        <v>3540</v>
      </c>
      <c r="L160" s="21" t="s">
        <v>43</v>
      </c>
      <c r="M160" s="20">
        <f>J160/K160*1000</f>
        <v>821.61016949152543</v>
      </c>
      <c r="T160" s="22"/>
    </row>
    <row r="161" spans="1:20" x14ac:dyDescent="0.25">
      <c r="A161" s="23"/>
      <c r="B161" s="37" t="s">
        <v>13</v>
      </c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20" x14ac:dyDescent="0.25">
      <c r="A162" s="23"/>
      <c r="B162" s="24" t="s">
        <v>14</v>
      </c>
      <c r="C162" s="24">
        <v>211</v>
      </c>
      <c r="D162" s="39">
        <f>E162/100*J160</f>
        <v>2152.29</v>
      </c>
      <c r="E162" s="39">
        <v>74</v>
      </c>
      <c r="F162" s="39">
        <f>G162/100*J160</f>
        <v>0</v>
      </c>
      <c r="G162" s="39"/>
      <c r="H162" s="39">
        <f>I162/100*J160</f>
        <v>0</v>
      </c>
      <c r="I162" s="39"/>
      <c r="J162" s="39">
        <f>D162+F162+H162</f>
        <v>2152.29</v>
      </c>
      <c r="K162" s="39"/>
      <c r="L162" s="39"/>
      <c r="M162" s="39"/>
      <c r="O162" s="22"/>
      <c r="P162" s="22"/>
      <c r="Q162" s="22"/>
      <c r="R162" s="22"/>
    </row>
    <row r="163" spans="1:20" ht="25.5" x14ac:dyDescent="0.25">
      <c r="A163" s="23"/>
      <c r="B163" s="24" t="s">
        <v>15</v>
      </c>
      <c r="C163" s="24">
        <v>213</v>
      </c>
      <c r="D163" s="39">
        <f>E163/100*J160</f>
        <v>665.05760999999995</v>
      </c>
      <c r="E163" s="39">
        <f>E162*0.309</f>
        <v>22.866</v>
      </c>
      <c r="F163" s="39">
        <f>G163/100*J160</f>
        <v>0</v>
      </c>
      <c r="G163" s="39"/>
      <c r="H163" s="39">
        <f>I163/100*J160</f>
        <v>0</v>
      </c>
      <c r="I163" s="39"/>
      <c r="J163" s="39">
        <f>D163+F163+H163</f>
        <v>665.05760999999995</v>
      </c>
      <c r="K163" s="39"/>
      <c r="L163" s="39"/>
      <c r="M163" s="39"/>
      <c r="O163" s="22"/>
      <c r="P163" s="22"/>
      <c r="Q163" s="22"/>
    </row>
    <row r="164" spans="1:20" ht="25.5" x14ac:dyDescent="0.25">
      <c r="A164" s="25"/>
      <c r="B164" s="26" t="s">
        <v>16</v>
      </c>
      <c r="C164" s="26">
        <v>340</v>
      </c>
      <c r="D164" s="39">
        <f>E164/100*J160</f>
        <v>0</v>
      </c>
      <c r="E164" s="39"/>
      <c r="F164" s="39">
        <f>G164/100*J160</f>
        <v>91.152390000000025</v>
      </c>
      <c r="G164" s="39">
        <f>100-E162-E163</f>
        <v>3.1340000000000003</v>
      </c>
      <c r="H164" s="39">
        <f>I164/100*J160</f>
        <v>0</v>
      </c>
      <c r="I164" s="39"/>
      <c r="J164" s="39">
        <f>D164+F164+H164</f>
        <v>91.152390000000025</v>
      </c>
      <c r="K164" s="39"/>
      <c r="L164" s="39"/>
      <c r="M164" s="39"/>
    </row>
    <row r="165" spans="1:20" x14ac:dyDescent="0.25">
      <c r="A165" s="17">
        <v>23</v>
      </c>
      <c r="B165" s="18" t="s">
        <v>72</v>
      </c>
      <c r="C165" s="19"/>
      <c r="D165" s="20">
        <f>SUM(D167:D169)</f>
        <v>95.295199999999994</v>
      </c>
      <c r="E165" s="20">
        <f>SUM(E167:E169)</f>
        <v>91.63</v>
      </c>
      <c r="F165" s="20">
        <f>SUM(F167:F169)</f>
        <v>8.7048000000000005</v>
      </c>
      <c r="G165" s="20">
        <f>SUM(G167:G169)</f>
        <v>8.370000000000001</v>
      </c>
      <c r="H165" s="20">
        <f>SUM(H167:H169)</f>
        <v>0</v>
      </c>
      <c r="I165" s="20">
        <f>SUM(I167:I169)</f>
        <v>0</v>
      </c>
      <c r="J165" s="20">
        <v>104</v>
      </c>
      <c r="K165" s="20">
        <v>190</v>
      </c>
      <c r="L165" s="21" t="s">
        <v>43</v>
      </c>
      <c r="M165" s="20">
        <f>J165/K165*1000</f>
        <v>547.36842105263156</v>
      </c>
      <c r="T165" s="22"/>
    </row>
    <row r="166" spans="1:20" x14ac:dyDescent="0.25">
      <c r="A166" s="23"/>
      <c r="B166" s="37" t="s">
        <v>13</v>
      </c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20" x14ac:dyDescent="0.25">
      <c r="A167" s="23"/>
      <c r="B167" s="24" t="s">
        <v>14</v>
      </c>
      <c r="C167" s="24">
        <v>211</v>
      </c>
      <c r="D167" s="39">
        <f>E167/100*J165</f>
        <v>72.8</v>
      </c>
      <c r="E167" s="39">
        <v>70</v>
      </c>
      <c r="F167" s="39">
        <f>G167/100*J165</f>
        <v>0</v>
      </c>
      <c r="G167" s="39"/>
      <c r="H167" s="39">
        <f>I167/100*J165</f>
        <v>0</v>
      </c>
      <c r="I167" s="39"/>
      <c r="J167" s="39">
        <f>D167+F167+H167</f>
        <v>72.8</v>
      </c>
      <c r="K167" s="39"/>
      <c r="L167" s="39"/>
      <c r="M167" s="39"/>
      <c r="O167" s="22"/>
      <c r="P167" s="22"/>
      <c r="Q167" s="22"/>
      <c r="R167" s="22"/>
    </row>
    <row r="168" spans="1:20" ht="25.5" x14ac:dyDescent="0.25">
      <c r="A168" s="23"/>
      <c r="B168" s="24" t="s">
        <v>15</v>
      </c>
      <c r="C168" s="24">
        <v>213</v>
      </c>
      <c r="D168" s="39">
        <f>E168/100*J165</f>
        <v>22.495200000000001</v>
      </c>
      <c r="E168" s="39">
        <f>E167*0.309</f>
        <v>21.63</v>
      </c>
      <c r="F168" s="39">
        <f>G168/100*J165</f>
        <v>0</v>
      </c>
      <c r="G168" s="39"/>
      <c r="H168" s="39">
        <f>I168/100*J165</f>
        <v>0</v>
      </c>
      <c r="I168" s="39"/>
      <c r="J168" s="39">
        <f>D168+F168+H168</f>
        <v>22.495200000000001</v>
      </c>
      <c r="K168" s="39"/>
      <c r="L168" s="39"/>
      <c r="M168" s="39"/>
      <c r="O168" s="22"/>
      <c r="P168" s="22"/>
      <c r="Q168" s="22"/>
    </row>
    <row r="169" spans="1:20" ht="25.5" x14ac:dyDescent="0.25">
      <c r="A169" s="25"/>
      <c r="B169" s="26" t="s">
        <v>16</v>
      </c>
      <c r="C169" s="26">
        <v>340</v>
      </c>
      <c r="D169" s="39">
        <f>E169/100*J165</f>
        <v>0</v>
      </c>
      <c r="E169" s="39"/>
      <c r="F169" s="39">
        <f>G169/100*J165</f>
        <v>8.7048000000000005</v>
      </c>
      <c r="G169" s="39">
        <f>100-E167-E168</f>
        <v>8.370000000000001</v>
      </c>
      <c r="H169" s="39">
        <f>I169/100*J165</f>
        <v>0</v>
      </c>
      <c r="I169" s="39"/>
      <c r="J169" s="39">
        <f>D169+F169+H169</f>
        <v>8.7048000000000005</v>
      </c>
      <c r="K169" s="39"/>
      <c r="L169" s="39"/>
      <c r="M169" s="39"/>
    </row>
    <row r="170" spans="1:20" x14ac:dyDescent="0.25">
      <c r="A170" s="17">
        <v>24</v>
      </c>
      <c r="B170" s="18" t="s">
        <v>73</v>
      </c>
      <c r="C170" s="19"/>
      <c r="D170" s="20">
        <f>SUM(D172:D174)</f>
        <v>1641.423168</v>
      </c>
      <c r="E170" s="20">
        <f>SUM(E172:E174)</f>
        <v>62.832000000000001</v>
      </c>
      <c r="F170" s="20">
        <f>SUM(F172:F174)</f>
        <v>970.97683200000006</v>
      </c>
      <c r="G170" s="20">
        <f>SUM(G172:G174)</f>
        <v>37.167999999999999</v>
      </c>
      <c r="H170" s="20">
        <f>SUM(H172:H174)</f>
        <v>0</v>
      </c>
      <c r="I170" s="20">
        <f>SUM(I172:I174)</f>
        <v>0</v>
      </c>
      <c r="J170" s="20">
        <v>2612.4</v>
      </c>
      <c r="K170" s="20">
        <v>680</v>
      </c>
      <c r="L170" s="21" t="s">
        <v>43</v>
      </c>
      <c r="M170" s="20">
        <f>J170/K170*1000</f>
        <v>3841.7647058823532</v>
      </c>
      <c r="T170" s="22"/>
    </row>
    <row r="171" spans="1:20" x14ac:dyDescent="0.25">
      <c r="A171" s="23"/>
      <c r="B171" s="37" t="s">
        <v>13</v>
      </c>
      <c r="C171" s="38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20" x14ac:dyDescent="0.25">
      <c r="A172" s="23"/>
      <c r="B172" s="24" t="s">
        <v>14</v>
      </c>
      <c r="C172" s="24">
        <v>211</v>
      </c>
      <c r="D172" s="39">
        <f>E172/100*J170</f>
        <v>1253.952</v>
      </c>
      <c r="E172" s="39">
        <v>48</v>
      </c>
      <c r="F172" s="39">
        <f>G172/100*J170</f>
        <v>0</v>
      </c>
      <c r="G172" s="39"/>
      <c r="H172" s="39">
        <f>I172/100*J170</f>
        <v>0</v>
      </c>
      <c r="I172" s="39"/>
      <c r="J172" s="39">
        <f>D172+F172+H172</f>
        <v>1253.952</v>
      </c>
      <c r="K172" s="39"/>
      <c r="L172" s="39"/>
      <c r="M172" s="39"/>
      <c r="O172" s="22"/>
      <c r="P172" s="22"/>
      <c r="Q172" s="22"/>
      <c r="R172" s="22"/>
    </row>
    <row r="173" spans="1:20" ht="25.5" x14ac:dyDescent="0.25">
      <c r="A173" s="23"/>
      <c r="B173" s="24" t="s">
        <v>15</v>
      </c>
      <c r="C173" s="24">
        <v>213</v>
      </c>
      <c r="D173" s="39">
        <f>E173/100*J170</f>
        <v>387.47116800000003</v>
      </c>
      <c r="E173" s="39">
        <f>E172*0.309</f>
        <v>14.832000000000001</v>
      </c>
      <c r="F173" s="39">
        <f>G173/100*J170</f>
        <v>0</v>
      </c>
      <c r="G173" s="39"/>
      <c r="H173" s="39">
        <f>I173/100*J170</f>
        <v>0</v>
      </c>
      <c r="I173" s="39"/>
      <c r="J173" s="39">
        <f>D173+F173+H173</f>
        <v>387.47116800000003</v>
      </c>
      <c r="K173" s="39"/>
      <c r="L173" s="39"/>
      <c r="M173" s="39"/>
      <c r="O173" s="22"/>
      <c r="P173" s="22"/>
      <c r="Q173" s="22"/>
    </row>
    <row r="174" spans="1:20" ht="25.5" x14ac:dyDescent="0.25">
      <c r="A174" s="25"/>
      <c r="B174" s="26" t="s">
        <v>16</v>
      </c>
      <c r="C174" s="26">
        <v>340</v>
      </c>
      <c r="D174" s="39">
        <f>E174/100*J170</f>
        <v>0</v>
      </c>
      <c r="E174" s="39"/>
      <c r="F174" s="39">
        <f>G174/100*J170</f>
        <v>970.97683200000006</v>
      </c>
      <c r="G174" s="39">
        <f>100-E172-E173</f>
        <v>37.167999999999999</v>
      </c>
      <c r="H174" s="39">
        <f>I174/100*J170</f>
        <v>0</v>
      </c>
      <c r="I174" s="39"/>
      <c r="J174" s="39">
        <f>D174+F174+H174</f>
        <v>970.97683200000006</v>
      </c>
      <c r="K174" s="39"/>
      <c r="L174" s="39"/>
      <c r="M174" s="39"/>
    </row>
    <row r="175" spans="1:20" x14ac:dyDescent="0.25">
      <c r="A175" s="17">
        <v>25</v>
      </c>
      <c r="B175" s="18" t="s">
        <v>74</v>
      </c>
      <c r="C175" s="19"/>
      <c r="D175" s="20">
        <f>SUM(D177:D179)</f>
        <v>618.73811999999998</v>
      </c>
      <c r="E175" s="20">
        <f>SUM(E177:E179)</f>
        <v>94.248000000000005</v>
      </c>
      <c r="F175" s="20">
        <f>SUM(F177:F179)</f>
        <v>37.761879999999991</v>
      </c>
      <c r="G175" s="20">
        <f>SUM(G177:G179)</f>
        <v>5.7519999999999989</v>
      </c>
      <c r="H175" s="20">
        <f>SUM(H177:H179)</f>
        <v>0</v>
      </c>
      <c r="I175" s="20">
        <f>SUM(I177:I179)</f>
        <v>0</v>
      </c>
      <c r="J175" s="20">
        <v>656.5</v>
      </c>
      <c r="K175" s="20">
        <v>800</v>
      </c>
      <c r="L175" s="21" t="s">
        <v>43</v>
      </c>
      <c r="M175" s="20">
        <f>J175/K175*1000</f>
        <v>820.625</v>
      </c>
      <c r="T175" s="22"/>
    </row>
    <row r="176" spans="1:20" x14ac:dyDescent="0.25">
      <c r="A176" s="23"/>
      <c r="B176" s="37" t="s">
        <v>13</v>
      </c>
      <c r="C176" s="38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8" x14ac:dyDescent="0.25">
      <c r="A177" s="23"/>
      <c r="B177" s="24" t="s">
        <v>14</v>
      </c>
      <c r="C177" s="24">
        <v>211</v>
      </c>
      <c r="D177" s="39">
        <f>E177/100*J175</f>
        <v>472.68</v>
      </c>
      <c r="E177" s="39">
        <v>72</v>
      </c>
      <c r="F177" s="39">
        <f>G177/100*J175</f>
        <v>0</v>
      </c>
      <c r="G177" s="39"/>
      <c r="H177" s="39">
        <f>I177/100*J175</f>
        <v>0</v>
      </c>
      <c r="I177" s="39"/>
      <c r="J177" s="39">
        <f>D177+F177+H177</f>
        <v>472.68</v>
      </c>
      <c r="K177" s="39"/>
      <c r="L177" s="39"/>
      <c r="M177" s="39"/>
      <c r="O177" s="22"/>
      <c r="P177" s="22"/>
      <c r="Q177" s="22"/>
      <c r="R177" s="22"/>
    </row>
    <row r="178" spans="1:18" ht="25.5" x14ac:dyDescent="0.25">
      <c r="A178" s="23"/>
      <c r="B178" s="24" t="s">
        <v>15</v>
      </c>
      <c r="C178" s="24">
        <v>213</v>
      </c>
      <c r="D178" s="39">
        <f>E178/100*J175</f>
        <v>146.05812</v>
      </c>
      <c r="E178" s="39">
        <f>E177*0.309</f>
        <v>22.248000000000001</v>
      </c>
      <c r="F178" s="39">
        <f>G178/100*J175</f>
        <v>0</v>
      </c>
      <c r="G178" s="39"/>
      <c r="H178" s="39">
        <f>I178/100*J175</f>
        <v>0</v>
      </c>
      <c r="I178" s="39"/>
      <c r="J178" s="39">
        <f>D178+F178+H178</f>
        <v>146.05812</v>
      </c>
      <c r="K178" s="39"/>
      <c r="L178" s="39"/>
      <c r="M178" s="39"/>
      <c r="O178" s="22"/>
      <c r="P178" s="22"/>
      <c r="Q178" s="22"/>
    </row>
    <row r="179" spans="1:18" ht="25.5" x14ac:dyDescent="0.25">
      <c r="A179" s="25"/>
      <c r="B179" s="26" t="s">
        <v>16</v>
      </c>
      <c r="C179" s="26">
        <v>340</v>
      </c>
      <c r="D179" s="39">
        <f>E179/100*J175</f>
        <v>0</v>
      </c>
      <c r="E179" s="39"/>
      <c r="F179" s="39">
        <f>G179/100*J175</f>
        <v>37.761879999999991</v>
      </c>
      <c r="G179" s="39">
        <f>100-E177-E178</f>
        <v>5.7519999999999989</v>
      </c>
      <c r="H179" s="39">
        <f>I179/100*J175</f>
        <v>0</v>
      </c>
      <c r="I179" s="39"/>
      <c r="J179" s="39">
        <f>D179+F179+H179</f>
        <v>37.761879999999991</v>
      </c>
      <c r="K179" s="39"/>
      <c r="L179" s="39"/>
      <c r="M179" s="39"/>
    </row>
    <row r="180" spans="1:18" x14ac:dyDescent="0.25">
      <c r="A180" s="42"/>
      <c r="B180" s="46"/>
      <c r="C180" s="46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</sheetData>
  <mergeCells count="91">
    <mergeCell ref="A170:A174"/>
    <mergeCell ref="B170:C170"/>
    <mergeCell ref="B171:C171"/>
    <mergeCell ref="A175:A179"/>
    <mergeCell ref="B175:C175"/>
    <mergeCell ref="B176:C176"/>
    <mergeCell ref="A160:A164"/>
    <mergeCell ref="B160:C160"/>
    <mergeCell ref="B161:C161"/>
    <mergeCell ref="A165:A169"/>
    <mergeCell ref="B165:C165"/>
    <mergeCell ref="B166:C166"/>
    <mergeCell ref="A150:A154"/>
    <mergeCell ref="B150:C150"/>
    <mergeCell ref="B151:C151"/>
    <mergeCell ref="A155:A159"/>
    <mergeCell ref="B155:C155"/>
    <mergeCell ref="B156:C156"/>
    <mergeCell ref="A140:A144"/>
    <mergeCell ref="B140:C140"/>
    <mergeCell ref="B141:C141"/>
    <mergeCell ref="A145:A149"/>
    <mergeCell ref="B145:C145"/>
    <mergeCell ref="B146:C146"/>
    <mergeCell ref="A130:A134"/>
    <mergeCell ref="B130:C130"/>
    <mergeCell ref="B131:C131"/>
    <mergeCell ref="A135:A139"/>
    <mergeCell ref="B135:C135"/>
    <mergeCell ref="B136:C136"/>
    <mergeCell ref="A120:A124"/>
    <mergeCell ref="B120:C120"/>
    <mergeCell ref="B121:C121"/>
    <mergeCell ref="A125:A129"/>
    <mergeCell ref="B125:C125"/>
    <mergeCell ref="B126:C126"/>
    <mergeCell ref="A100:A104"/>
    <mergeCell ref="A110:A114"/>
    <mergeCell ref="B110:C110"/>
    <mergeCell ref="B111:C111"/>
    <mergeCell ref="B115:C115"/>
    <mergeCell ref="A115:A119"/>
    <mergeCell ref="B116:C116"/>
    <mergeCell ref="B57:C57"/>
    <mergeCell ref="A62:A86"/>
    <mergeCell ref="B63:C63"/>
    <mergeCell ref="B64:C64"/>
    <mergeCell ref="B76:C76"/>
    <mergeCell ref="A87:A99"/>
    <mergeCell ref="B88:C88"/>
    <mergeCell ref="B20:C20"/>
    <mergeCell ref="A25:A30"/>
    <mergeCell ref="B25:C25"/>
    <mergeCell ref="B26:C26"/>
    <mergeCell ref="A31:A36"/>
    <mergeCell ref="B31:C31"/>
    <mergeCell ref="B100:C100"/>
    <mergeCell ref="B101:C101"/>
    <mergeCell ref="A105:A109"/>
    <mergeCell ref="B105:C105"/>
    <mergeCell ref="B106:C106"/>
    <mergeCell ref="B75:C75"/>
    <mergeCell ref="B87:C87"/>
    <mergeCell ref="B49:C49"/>
    <mergeCell ref="B50:C50"/>
    <mergeCell ref="B62:C62"/>
    <mergeCell ref="A43:A48"/>
    <mergeCell ref="A49:A60"/>
    <mergeCell ref="B51:C51"/>
    <mergeCell ref="B56:C56"/>
    <mergeCell ref="B37:C37"/>
    <mergeCell ref="B38:C38"/>
    <mergeCell ref="B43:C43"/>
    <mergeCell ref="B44:C44"/>
    <mergeCell ref="B32:C32"/>
    <mergeCell ref="A13:A18"/>
    <mergeCell ref="B14:C14"/>
    <mergeCell ref="A19:A24"/>
    <mergeCell ref="B19:C19"/>
    <mergeCell ref="B6:C6"/>
    <mergeCell ref="B7:C7"/>
    <mergeCell ref="B8:C8"/>
    <mergeCell ref="B13:C13"/>
    <mergeCell ref="A7:A12"/>
    <mergeCell ref="A2:M2"/>
    <mergeCell ref="A4:A5"/>
    <mergeCell ref="B4:C5"/>
    <mergeCell ref="D4:E4"/>
    <mergeCell ref="F4:G4"/>
    <mergeCell ref="H4:I4"/>
    <mergeCell ref="K4:L4"/>
  </mergeCells>
  <pageMargins left="0.70866141732283472" right="0.70866141732283472" top="0.74803149606299213" bottom="0.74803149606299213" header="0.31496062992125984" footer="0.31496062992125984"/>
  <pageSetup paperSize="9" scale="7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R15" sqref="R15"/>
    </sheetView>
  </sheetViews>
  <sheetFormatPr defaultRowHeight="15" x14ac:dyDescent="0.25"/>
  <cols>
    <col min="1" max="1" width="5.85546875" customWidth="1"/>
    <col min="2" max="2" width="34.7109375" customWidth="1"/>
    <col min="3" max="3" width="5" customWidth="1"/>
    <col min="4" max="10" width="13.28515625" customWidth="1"/>
    <col min="11" max="11" width="10" customWidth="1"/>
    <col min="12" max="12" width="7" customWidth="1"/>
    <col min="13" max="13" width="11.7109375" customWidth="1"/>
  </cols>
  <sheetData>
    <row r="1" spans="1:13" x14ac:dyDescent="0.25">
      <c r="M1" s="63" t="s">
        <v>78</v>
      </c>
    </row>
    <row r="2" spans="1:13" ht="29.25" customHeight="1" x14ac:dyDescent="0.25">
      <c r="A2" s="69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10" customFormat="1" ht="66" customHeight="1" x14ac:dyDescent="0.2">
      <c r="A4" s="3" t="s">
        <v>0</v>
      </c>
      <c r="B4" s="4" t="s">
        <v>48</v>
      </c>
      <c r="C4" s="5"/>
      <c r="D4" s="6" t="s">
        <v>1</v>
      </c>
      <c r="E4" s="6"/>
      <c r="F4" s="6" t="s">
        <v>59</v>
      </c>
      <c r="G4" s="6"/>
      <c r="H4" s="6" t="s">
        <v>2</v>
      </c>
      <c r="I4" s="6"/>
      <c r="J4" s="7" t="s">
        <v>3</v>
      </c>
      <c r="K4" s="8" t="s">
        <v>4</v>
      </c>
      <c r="L4" s="9"/>
      <c r="M4" s="7" t="s">
        <v>5</v>
      </c>
    </row>
    <row r="5" spans="1:13" s="10" customFormat="1" ht="12.75" x14ac:dyDescent="0.2">
      <c r="A5" s="11"/>
      <c r="B5" s="12"/>
      <c r="C5" s="13"/>
      <c r="D5" s="14" t="s">
        <v>6</v>
      </c>
      <c r="E5" s="14" t="s">
        <v>7</v>
      </c>
      <c r="F5" s="14" t="s">
        <v>6</v>
      </c>
      <c r="G5" s="14" t="s">
        <v>7</v>
      </c>
      <c r="H5" s="14" t="s">
        <v>6</v>
      </c>
      <c r="I5" s="14" t="s">
        <v>7</v>
      </c>
      <c r="J5" s="14" t="s">
        <v>6</v>
      </c>
      <c r="K5" s="14" t="s">
        <v>8</v>
      </c>
      <c r="L5" s="14" t="s">
        <v>9</v>
      </c>
      <c r="M5" s="14" t="s">
        <v>10</v>
      </c>
    </row>
    <row r="6" spans="1:13" s="10" customFormat="1" ht="12.75" x14ac:dyDescent="0.2">
      <c r="A6" s="14">
        <v>1</v>
      </c>
      <c r="B6" s="15">
        <v>2</v>
      </c>
      <c r="C6" s="16"/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</row>
    <row r="7" spans="1:13" ht="28.5" customHeight="1" x14ac:dyDescent="0.25">
      <c r="A7" s="53">
        <v>1</v>
      </c>
      <c r="B7" s="54" t="s">
        <v>49</v>
      </c>
      <c r="C7" s="54"/>
      <c r="D7" s="20">
        <f>SUM(D9:D10)</f>
        <v>80</v>
      </c>
      <c r="E7" s="20">
        <f t="shared" ref="E7:I7" si="0">SUM(E9:E10)</f>
        <v>100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62">
        <v>80</v>
      </c>
      <c r="K7" s="55">
        <v>4</v>
      </c>
      <c r="L7" s="56" t="s">
        <v>22</v>
      </c>
      <c r="M7" s="20">
        <f>J7/K7*1000</f>
        <v>20000</v>
      </c>
    </row>
    <row r="8" spans="1:13" x14ac:dyDescent="0.25">
      <c r="A8" s="53"/>
      <c r="B8" s="57" t="s">
        <v>13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x14ac:dyDescent="0.25">
      <c r="A9" s="53"/>
      <c r="B9" s="59" t="s">
        <v>14</v>
      </c>
      <c r="C9" s="60">
        <v>211</v>
      </c>
      <c r="D9" s="39">
        <f>E9/100*J7</f>
        <v>61.443932411674346</v>
      </c>
      <c r="E9" s="61">
        <f>100/1.302</f>
        <v>76.804915514592935</v>
      </c>
      <c r="F9" s="58"/>
      <c r="G9" s="58"/>
      <c r="H9" s="58"/>
      <c r="I9" s="58"/>
      <c r="J9" s="39">
        <f>D9+F9+H9</f>
        <v>61.443932411674346</v>
      </c>
      <c r="K9" s="58"/>
      <c r="L9" s="58"/>
      <c r="M9" s="58"/>
    </row>
    <row r="10" spans="1:13" ht="25.5" x14ac:dyDescent="0.25">
      <c r="A10" s="53"/>
      <c r="B10" s="59" t="s">
        <v>50</v>
      </c>
      <c r="C10" s="60">
        <v>213</v>
      </c>
      <c r="D10" s="39">
        <f>E10/100*J7</f>
        <v>18.556067588325654</v>
      </c>
      <c r="E10" s="61">
        <f>E9*0.302</f>
        <v>23.195084485407065</v>
      </c>
      <c r="F10" s="58"/>
      <c r="G10" s="58"/>
      <c r="H10" s="58"/>
      <c r="I10" s="58"/>
      <c r="J10" s="39">
        <f>D10+F10+H10</f>
        <v>18.556067588325654</v>
      </c>
      <c r="K10" s="58"/>
      <c r="L10" s="58"/>
      <c r="M10" s="58"/>
    </row>
    <row r="11" spans="1:13" x14ac:dyDescent="0.25">
      <c r="A11" s="53">
        <v>2</v>
      </c>
      <c r="B11" s="54" t="s">
        <v>51</v>
      </c>
      <c r="C11" s="54"/>
      <c r="D11" s="20">
        <f>SUM(D13:D14)</f>
        <v>180</v>
      </c>
      <c r="E11" s="20">
        <f t="shared" ref="E11:I11" si="1">SUM(E13:E14)</f>
        <v>100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62">
        <v>180</v>
      </c>
      <c r="K11" s="55">
        <v>36</v>
      </c>
      <c r="L11" s="56" t="s">
        <v>22</v>
      </c>
      <c r="M11" s="20">
        <f>J11/K11*1000</f>
        <v>5000</v>
      </c>
    </row>
    <row r="12" spans="1:13" x14ac:dyDescent="0.25">
      <c r="A12" s="53"/>
      <c r="B12" s="57" t="s">
        <v>13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x14ac:dyDescent="0.25">
      <c r="A13" s="53"/>
      <c r="B13" s="59" t="s">
        <v>14</v>
      </c>
      <c r="C13" s="60">
        <v>211</v>
      </c>
      <c r="D13" s="39">
        <f>E13/100*J11</f>
        <v>138.24884792626727</v>
      </c>
      <c r="E13" s="61">
        <f>100/1.302</f>
        <v>76.804915514592935</v>
      </c>
      <c r="F13" s="58"/>
      <c r="G13" s="58"/>
      <c r="H13" s="58"/>
      <c r="I13" s="58"/>
      <c r="J13" s="39">
        <f>D13+F13+H13</f>
        <v>138.24884792626727</v>
      </c>
      <c r="K13" s="58"/>
      <c r="L13" s="58"/>
      <c r="M13" s="58"/>
    </row>
    <row r="14" spans="1:13" ht="25.5" x14ac:dyDescent="0.25">
      <c r="A14" s="53"/>
      <c r="B14" s="59" t="s">
        <v>50</v>
      </c>
      <c r="C14" s="60">
        <v>213</v>
      </c>
      <c r="D14" s="39">
        <f>E14/100*J11</f>
        <v>41.751152073732719</v>
      </c>
      <c r="E14" s="61">
        <f>E13*0.302</f>
        <v>23.195084485407065</v>
      </c>
      <c r="F14" s="58"/>
      <c r="G14" s="58"/>
      <c r="H14" s="58"/>
      <c r="I14" s="58"/>
      <c r="J14" s="39">
        <f>D14+F14+H14</f>
        <v>41.751152073732719</v>
      </c>
      <c r="K14" s="58"/>
      <c r="L14" s="58"/>
      <c r="M14" s="58"/>
    </row>
    <row r="15" spans="1:13" ht="27" customHeight="1" x14ac:dyDescent="0.25">
      <c r="A15" s="53">
        <v>3</v>
      </c>
      <c r="B15" s="54" t="s">
        <v>52</v>
      </c>
      <c r="C15" s="54"/>
      <c r="D15" s="20">
        <f>SUM(D17:D18)</f>
        <v>288</v>
      </c>
      <c r="E15" s="20">
        <f t="shared" ref="E15:I15" si="2">SUM(E17:E18)</f>
        <v>100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62">
        <v>288</v>
      </c>
      <c r="K15" s="55">
        <v>64</v>
      </c>
      <c r="L15" s="56" t="s">
        <v>22</v>
      </c>
      <c r="M15" s="20">
        <f>J15/K15*1000</f>
        <v>4500</v>
      </c>
    </row>
    <row r="16" spans="1:13" x14ac:dyDescent="0.25">
      <c r="A16" s="53"/>
      <c r="B16" s="57" t="s">
        <v>13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5">
      <c r="A17" s="53"/>
      <c r="B17" s="59" t="s">
        <v>14</v>
      </c>
      <c r="C17" s="60">
        <v>211</v>
      </c>
      <c r="D17" s="39">
        <f>E17/100*J15</f>
        <v>221.19815668202764</v>
      </c>
      <c r="E17" s="61">
        <f>100/1.302</f>
        <v>76.804915514592935</v>
      </c>
      <c r="F17" s="58"/>
      <c r="G17" s="58"/>
      <c r="H17" s="58"/>
      <c r="I17" s="58"/>
      <c r="J17" s="39">
        <f>D17+F17+H17</f>
        <v>221.19815668202764</v>
      </c>
      <c r="K17" s="58"/>
      <c r="L17" s="58"/>
      <c r="M17" s="58"/>
    </row>
    <row r="18" spans="1:13" ht="25.5" x14ac:dyDescent="0.25">
      <c r="A18" s="53"/>
      <c r="B18" s="59" t="s">
        <v>50</v>
      </c>
      <c r="C18" s="60">
        <v>213</v>
      </c>
      <c r="D18" s="39">
        <f>E18/100*J15</f>
        <v>66.801843317972356</v>
      </c>
      <c r="E18" s="61">
        <f>E17*0.302</f>
        <v>23.195084485407065</v>
      </c>
      <c r="F18" s="58"/>
      <c r="G18" s="58"/>
      <c r="H18" s="58"/>
      <c r="I18" s="58"/>
      <c r="J18" s="39">
        <f>D18+F18+H18</f>
        <v>66.801843317972356</v>
      </c>
      <c r="K18" s="58"/>
      <c r="L18" s="58"/>
      <c r="M18" s="58"/>
    </row>
    <row r="19" spans="1:13" ht="27.75" customHeight="1" x14ac:dyDescent="0.25">
      <c r="A19" s="53">
        <v>4</v>
      </c>
      <c r="B19" s="54" t="s">
        <v>76</v>
      </c>
      <c r="C19" s="54"/>
      <c r="D19" s="20">
        <f>SUM(D21:D22)</f>
        <v>301.8</v>
      </c>
      <c r="E19" s="20">
        <f t="shared" ref="E19:I19" si="3">SUM(E21:E22)</f>
        <v>100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62">
        <v>301.8</v>
      </c>
      <c r="K19" s="55">
        <v>1</v>
      </c>
      <c r="L19" s="56" t="s">
        <v>22</v>
      </c>
      <c r="M19" s="20">
        <f>J19/K19*1000</f>
        <v>301800</v>
      </c>
    </row>
    <row r="20" spans="1:13" x14ac:dyDescent="0.25">
      <c r="A20" s="53"/>
      <c r="B20" s="57" t="s">
        <v>13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x14ac:dyDescent="0.25">
      <c r="A21" s="53"/>
      <c r="B21" s="59" t="s">
        <v>14</v>
      </c>
      <c r="C21" s="60">
        <v>211</v>
      </c>
      <c r="D21" s="39">
        <f>E21/100*J19</f>
        <v>231.79723502304148</v>
      </c>
      <c r="E21" s="61">
        <f>100/1.302</f>
        <v>76.804915514592935</v>
      </c>
      <c r="F21" s="58"/>
      <c r="G21" s="58"/>
      <c r="H21" s="58"/>
      <c r="I21" s="58"/>
      <c r="J21" s="39">
        <f>D21+F21+H21</f>
        <v>231.79723502304148</v>
      </c>
      <c r="K21" s="58"/>
      <c r="L21" s="58"/>
      <c r="M21" s="58"/>
    </row>
    <row r="22" spans="1:13" ht="25.5" x14ac:dyDescent="0.25">
      <c r="A22" s="53"/>
      <c r="B22" s="59" t="s">
        <v>50</v>
      </c>
      <c r="C22" s="60">
        <v>213</v>
      </c>
      <c r="D22" s="39">
        <f>E22/100*J19</f>
        <v>70.002764976958531</v>
      </c>
      <c r="E22" s="61">
        <f>E21*0.302</f>
        <v>23.195084485407065</v>
      </c>
      <c r="F22" s="58"/>
      <c r="G22" s="58"/>
      <c r="H22" s="58"/>
      <c r="I22" s="58"/>
      <c r="J22" s="39">
        <f>D22+F22+H22</f>
        <v>70.002764976958531</v>
      </c>
      <c r="K22" s="58"/>
      <c r="L22" s="58"/>
      <c r="M22" s="58"/>
    </row>
    <row r="23" spans="1:13" ht="26.25" customHeight="1" x14ac:dyDescent="0.25">
      <c r="A23" s="53">
        <v>5</v>
      </c>
      <c r="B23" s="54" t="s">
        <v>53</v>
      </c>
      <c r="C23" s="54"/>
      <c r="D23" s="20">
        <f>SUM(D25:D26)</f>
        <v>396</v>
      </c>
      <c r="E23" s="20">
        <f t="shared" ref="E23:I23" si="4">SUM(E25:E26)</f>
        <v>100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20">
        <f t="shared" si="4"/>
        <v>0</v>
      </c>
      <c r="J23" s="62">
        <v>396</v>
      </c>
      <c r="K23" s="55">
        <v>1</v>
      </c>
      <c r="L23" s="56" t="s">
        <v>22</v>
      </c>
      <c r="M23" s="20">
        <f>J23/K23*1000</f>
        <v>396000</v>
      </c>
    </row>
    <row r="24" spans="1:13" x14ac:dyDescent="0.25">
      <c r="A24" s="53"/>
      <c r="B24" s="57" t="s">
        <v>13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x14ac:dyDescent="0.25">
      <c r="A25" s="53"/>
      <c r="B25" s="59" t="s">
        <v>14</v>
      </c>
      <c r="C25" s="60">
        <v>211</v>
      </c>
      <c r="D25" s="39">
        <f>E25/100*J23</f>
        <v>304.14746543778801</v>
      </c>
      <c r="E25" s="61">
        <f>100/1.302</f>
        <v>76.804915514592935</v>
      </c>
      <c r="F25" s="58"/>
      <c r="G25" s="58"/>
      <c r="H25" s="58"/>
      <c r="I25" s="58"/>
      <c r="J25" s="39">
        <f>D25+F25+H25</f>
        <v>304.14746543778801</v>
      </c>
      <c r="K25" s="58"/>
      <c r="L25" s="58"/>
      <c r="M25" s="58"/>
    </row>
    <row r="26" spans="1:13" ht="25.5" x14ac:dyDescent="0.25">
      <c r="A26" s="53"/>
      <c r="B26" s="59" t="s">
        <v>50</v>
      </c>
      <c r="C26" s="60">
        <v>213</v>
      </c>
      <c r="D26" s="39">
        <f>E26/100*J23</f>
        <v>91.852534562211986</v>
      </c>
      <c r="E26" s="61">
        <f>E25*0.302</f>
        <v>23.195084485407065</v>
      </c>
      <c r="F26" s="58"/>
      <c r="G26" s="58"/>
      <c r="H26" s="58"/>
      <c r="I26" s="58"/>
      <c r="J26" s="39">
        <f>D26+F26+H26</f>
        <v>91.852534562211986</v>
      </c>
      <c r="K26" s="58"/>
      <c r="L26" s="58"/>
      <c r="M26" s="58"/>
    </row>
  </sheetData>
  <mergeCells count="23">
    <mergeCell ref="A2:M2"/>
    <mergeCell ref="A4:A5"/>
    <mergeCell ref="B4:C5"/>
    <mergeCell ref="D4:E4"/>
    <mergeCell ref="F4:G4"/>
    <mergeCell ref="H4:I4"/>
    <mergeCell ref="K4:L4"/>
    <mergeCell ref="A23:A26"/>
    <mergeCell ref="B23:C23"/>
    <mergeCell ref="B24:C24"/>
    <mergeCell ref="A15:A18"/>
    <mergeCell ref="B15:C15"/>
    <mergeCell ref="B16:C16"/>
    <mergeCell ref="A19:A22"/>
    <mergeCell ref="B19:C19"/>
    <mergeCell ref="B20:C20"/>
    <mergeCell ref="B6:C6"/>
    <mergeCell ref="A7:A10"/>
    <mergeCell ref="B7:C7"/>
    <mergeCell ref="B8:C8"/>
    <mergeCell ref="A11:A14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paperSize="9" scale="78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P4" sqref="P4"/>
    </sheetView>
  </sheetViews>
  <sheetFormatPr defaultRowHeight="15" x14ac:dyDescent="0.25"/>
  <cols>
    <col min="1" max="1" width="5.85546875" customWidth="1"/>
    <col min="2" max="2" width="34.7109375" customWidth="1"/>
    <col min="3" max="3" width="5" customWidth="1"/>
    <col min="4" max="10" width="13.28515625" customWidth="1"/>
    <col min="11" max="11" width="10" customWidth="1"/>
    <col min="12" max="12" width="7" customWidth="1"/>
    <col min="13" max="13" width="11.7109375" customWidth="1"/>
  </cols>
  <sheetData>
    <row r="1" spans="1:13" x14ac:dyDescent="0.25">
      <c r="M1" s="63" t="s">
        <v>79</v>
      </c>
    </row>
    <row r="2" spans="1:13" ht="29.25" customHeight="1" x14ac:dyDescent="0.25">
      <c r="A2" s="69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10" customFormat="1" ht="63.75" x14ac:dyDescent="0.2">
      <c r="A4" s="6" t="s">
        <v>0</v>
      </c>
      <c r="B4" s="6" t="s">
        <v>48</v>
      </c>
      <c r="C4" s="6"/>
      <c r="D4" s="6" t="s">
        <v>1</v>
      </c>
      <c r="E4" s="6"/>
      <c r="F4" s="6" t="s">
        <v>59</v>
      </c>
      <c r="G4" s="6"/>
      <c r="H4" s="6" t="s">
        <v>2</v>
      </c>
      <c r="I4" s="6"/>
      <c r="J4" s="7" t="s">
        <v>3</v>
      </c>
      <c r="K4" s="6" t="s">
        <v>4</v>
      </c>
      <c r="L4" s="6"/>
      <c r="M4" s="7" t="s">
        <v>5</v>
      </c>
    </row>
    <row r="5" spans="1:13" s="10" customFormat="1" ht="12.75" x14ac:dyDescent="0.2">
      <c r="A5" s="6"/>
      <c r="B5" s="6"/>
      <c r="C5" s="6"/>
      <c r="D5" s="14" t="s">
        <v>6</v>
      </c>
      <c r="E5" s="14" t="s">
        <v>7</v>
      </c>
      <c r="F5" s="14" t="s">
        <v>6</v>
      </c>
      <c r="G5" s="14" t="s">
        <v>7</v>
      </c>
      <c r="H5" s="14" t="s">
        <v>6</v>
      </c>
      <c r="I5" s="14" t="s">
        <v>7</v>
      </c>
      <c r="J5" s="14" t="s">
        <v>6</v>
      </c>
      <c r="K5" s="14" t="s">
        <v>8</v>
      </c>
      <c r="L5" s="14" t="s">
        <v>9</v>
      </c>
      <c r="M5" s="14" t="s">
        <v>10</v>
      </c>
    </row>
    <row r="6" spans="1:13" s="10" customFormat="1" ht="12.75" x14ac:dyDescent="0.2">
      <c r="A6" s="14">
        <v>1</v>
      </c>
      <c r="B6" s="47">
        <v>2</v>
      </c>
      <c r="C6" s="47"/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</row>
    <row r="7" spans="1:13" ht="65.25" customHeight="1" x14ac:dyDescent="0.25">
      <c r="A7" s="53">
        <v>1</v>
      </c>
      <c r="B7" s="48" t="s">
        <v>56</v>
      </c>
      <c r="C7" s="48"/>
      <c r="D7" s="20">
        <f>SUM(D9:D11)</f>
        <v>898.18014299999982</v>
      </c>
      <c r="E7" s="20">
        <f t="shared" ref="E7:J7" si="0">SUM(E9:E11)</f>
        <v>99.0822</v>
      </c>
      <c r="F7" s="20">
        <f t="shared" si="0"/>
        <v>8.3198570000000611</v>
      </c>
      <c r="G7" s="20">
        <f t="shared" si="0"/>
        <v>0.91780000000000683</v>
      </c>
      <c r="H7" s="20">
        <f t="shared" si="0"/>
        <v>0</v>
      </c>
      <c r="I7" s="20">
        <f t="shared" si="0"/>
        <v>0</v>
      </c>
      <c r="J7" s="20">
        <v>906.5</v>
      </c>
      <c r="K7" s="68">
        <v>12</v>
      </c>
      <c r="L7" s="56" t="s">
        <v>54</v>
      </c>
      <c r="M7" s="20">
        <f>J7/K7*1000</f>
        <v>75541.666666666672</v>
      </c>
    </row>
    <row r="8" spans="1:13" x14ac:dyDescent="0.25">
      <c r="A8" s="53"/>
      <c r="B8" s="49" t="s">
        <v>13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x14ac:dyDescent="0.25">
      <c r="A9" s="53"/>
      <c r="B9" s="51" t="s">
        <v>14</v>
      </c>
      <c r="C9" s="52">
        <v>211</v>
      </c>
      <c r="D9" s="39">
        <f>E9/100*J7</f>
        <v>689.84649999999988</v>
      </c>
      <c r="E9" s="61">
        <v>76.099999999999994</v>
      </c>
      <c r="F9" s="58"/>
      <c r="G9" s="58"/>
      <c r="H9" s="58"/>
      <c r="I9" s="58"/>
      <c r="J9" s="39">
        <f>D9+F9+H9</f>
        <v>689.84649999999988</v>
      </c>
      <c r="K9" s="50"/>
      <c r="L9" s="50"/>
      <c r="M9" s="50"/>
    </row>
    <row r="10" spans="1:13" ht="25.5" x14ac:dyDescent="0.25">
      <c r="A10" s="53"/>
      <c r="B10" s="51" t="s">
        <v>50</v>
      </c>
      <c r="C10" s="52">
        <v>213</v>
      </c>
      <c r="D10" s="39">
        <f>E10/100*J7</f>
        <v>208.333643</v>
      </c>
      <c r="E10" s="39">
        <f>E9*0.302</f>
        <v>22.982199999999999</v>
      </c>
      <c r="F10" s="58"/>
      <c r="G10" s="58"/>
      <c r="H10" s="58"/>
      <c r="I10" s="58"/>
      <c r="J10" s="39">
        <f>D10+F10+H10</f>
        <v>208.333643</v>
      </c>
      <c r="K10" s="50"/>
      <c r="L10" s="50"/>
      <c r="M10" s="50"/>
    </row>
    <row r="11" spans="1:13" ht="25.5" x14ac:dyDescent="0.25">
      <c r="A11" s="53"/>
      <c r="B11" s="64" t="s">
        <v>16</v>
      </c>
      <c r="C11" s="65">
        <v>340</v>
      </c>
      <c r="D11" s="39">
        <f>E11/100*J7</f>
        <v>0</v>
      </c>
      <c r="E11" s="39"/>
      <c r="F11" s="39">
        <f>G11/100*J7</f>
        <v>8.3198570000000611</v>
      </c>
      <c r="G11" s="39">
        <f>100-E9-E10</f>
        <v>0.91780000000000683</v>
      </c>
      <c r="H11" s="39">
        <f>I11/100*J7</f>
        <v>0</v>
      </c>
      <c r="I11" s="39"/>
      <c r="J11" s="39">
        <f>D11+F11+H11</f>
        <v>8.3198570000000611</v>
      </c>
      <c r="K11" s="50"/>
      <c r="L11" s="50"/>
      <c r="M11" s="50"/>
    </row>
    <row r="12" spans="1:13" ht="54" customHeight="1" x14ac:dyDescent="0.25">
      <c r="A12" s="53">
        <v>2</v>
      </c>
      <c r="B12" s="66" t="s">
        <v>55</v>
      </c>
      <c r="C12" s="67"/>
      <c r="D12" s="20">
        <f>SUM(D14:D16)</f>
        <v>648.98840999999993</v>
      </c>
      <c r="E12" s="20">
        <f t="shared" ref="E12:J12" si="1">SUM(E14:E16)</f>
        <v>99.0822</v>
      </c>
      <c r="F12" s="20">
        <f t="shared" si="1"/>
        <v>6.0115900000000444</v>
      </c>
      <c r="G12" s="20">
        <f t="shared" si="1"/>
        <v>0.91780000000000683</v>
      </c>
      <c r="H12" s="20">
        <f t="shared" si="1"/>
        <v>0</v>
      </c>
      <c r="I12" s="20">
        <f t="shared" si="1"/>
        <v>0</v>
      </c>
      <c r="J12" s="20">
        <v>655</v>
      </c>
      <c r="K12" s="68">
        <v>12</v>
      </c>
      <c r="L12" s="56" t="s">
        <v>54</v>
      </c>
      <c r="M12" s="20">
        <f>J12/K12*1000</f>
        <v>54583.333333333336</v>
      </c>
    </row>
    <row r="13" spans="1:13" x14ac:dyDescent="0.25">
      <c r="A13" s="53"/>
      <c r="B13" s="49" t="s">
        <v>13</v>
      </c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25">
      <c r="A14" s="53"/>
      <c r="B14" s="51" t="s">
        <v>14</v>
      </c>
      <c r="C14" s="52">
        <v>211</v>
      </c>
      <c r="D14" s="39">
        <f>E14/100*J12</f>
        <v>498.45499999999993</v>
      </c>
      <c r="E14" s="61">
        <v>76.099999999999994</v>
      </c>
      <c r="F14" s="58"/>
      <c r="G14" s="58"/>
      <c r="H14" s="58"/>
      <c r="I14" s="58"/>
      <c r="J14" s="39">
        <f>D14+F14+H14</f>
        <v>498.45499999999993</v>
      </c>
      <c r="K14" s="50"/>
      <c r="L14" s="50"/>
      <c r="M14" s="50"/>
    </row>
    <row r="15" spans="1:13" ht="25.5" x14ac:dyDescent="0.25">
      <c r="A15" s="53"/>
      <c r="B15" s="51" t="s">
        <v>50</v>
      </c>
      <c r="C15" s="52">
        <v>213</v>
      </c>
      <c r="D15" s="39">
        <f>E15/100*J12</f>
        <v>150.53341</v>
      </c>
      <c r="E15" s="39">
        <f>E14*0.302</f>
        <v>22.982199999999999</v>
      </c>
      <c r="F15" s="58"/>
      <c r="G15" s="58"/>
      <c r="H15" s="58"/>
      <c r="I15" s="58"/>
      <c r="J15" s="39">
        <f>D15+F15+H15</f>
        <v>150.53341</v>
      </c>
      <c r="K15" s="50"/>
      <c r="L15" s="50"/>
      <c r="M15" s="50"/>
    </row>
    <row r="16" spans="1:13" ht="25.5" x14ac:dyDescent="0.25">
      <c r="A16" s="53"/>
      <c r="B16" s="64" t="s">
        <v>16</v>
      </c>
      <c r="C16" s="65">
        <v>340</v>
      </c>
      <c r="D16" s="39">
        <f>E16/100*J12</f>
        <v>0</v>
      </c>
      <c r="E16" s="39"/>
      <c r="F16" s="39">
        <f>G16/100*J12</f>
        <v>6.0115900000000444</v>
      </c>
      <c r="G16" s="39">
        <f>100-E14-E15</f>
        <v>0.91780000000000683</v>
      </c>
      <c r="H16" s="39">
        <f>I16/100*J12</f>
        <v>0</v>
      </c>
      <c r="I16" s="39"/>
      <c r="J16" s="39">
        <f>D16+F16+H16</f>
        <v>6.0115900000000444</v>
      </c>
      <c r="K16" s="50"/>
      <c r="L16" s="50"/>
      <c r="M16" s="50"/>
    </row>
    <row r="17" spans="1:13" ht="64.5" customHeight="1" x14ac:dyDescent="0.25">
      <c r="A17" s="53">
        <v>3</v>
      </c>
      <c r="B17" s="48" t="s">
        <v>57</v>
      </c>
      <c r="C17" s="48"/>
      <c r="D17" s="20">
        <f>SUM(D19:D21)</f>
        <v>972.39271079999992</v>
      </c>
      <c r="E17" s="20">
        <f t="shared" ref="E17:J17" si="2">SUM(E19:E21)</f>
        <v>99.0822</v>
      </c>
      <c r="F17" s="20">
        <f t="shared" si="2"/>
        <v>9.0072892000000664</v>
      </c>
      <c r="G17" s="20">
        <f t="shared" si="2"/>
        <v>0.91780000000000683</v>
      </c>
      <c r="H17" s="20">
        <f t="shared" si="2"/>
        <v>0</v>
      </c>
      <c r="I17" s="20">
        <f t="shared" si="2"/>
        <v>0</v>
      </c>
      <c r="J17" s="20">
        <v>981.4</v>
      </c>
      <c r="K17" s="68">
        <v>12</v>
      </c>
      <c r="L17" s="56" t="s">
        <v>54</v>
      </c>
      <c r="M17" s="20">
        <f>J17/K17*1000</f>
        <v>81783.333333333328</v>
      </c>
    </row>
    <row r="18" spans="1:13" x14ac:dyDescent="0.25">
      <c r="A18" s="53"/>
      <c r="B18" s="49" t="s">
        <v>13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x14ac:dyDescent="0.25">
      <c r="A19" s="53"/>
      <c r="B19" s="51" t="s">
        <v>14</v>
      </c>
      <c r="C19" s="52">
        <v>211</v>
      </c>
      <c r="D19" s="39">
        <f>E19/100*J17</f>
        <v>746.84539999999993</v>
      </c>
      <c r="E19" s="61">
        <v>76.099999999999994</v>
      </c>
      <c r="F19" s="58"/>
      <c r="G19" s="58"/>
      <c r="H19" s="58"/>
      <c r="I19" s="58"/>
      <c r="J19" s="39">
        <f>D19+F19+H19</f>
        <v>746.84539999999993</v>
      </c>
      <c r="K19" s="50"/>
      <c r="L19" s="50"/>
      <c r="M19" s="50"/>
    </row>
    <row r="20" spans="1:13" ht="25.5" x14ac:dyDescent="0.25">
      <c r="A20" s="53"/>
      <c r="B20" s="51" t="s">
        <v>15</v>
      </c>
      <c r="C20" s="52">
        <v>213</v>
      </c>
      <c r="D20" s="39">
        <f>E20/100*J17</f>
        <v>225.54731079999999</v>
      </c>
      <c r="E20" s="39">
        <f>E19*0.302</f>
        <v>22.982199999999999</v>
      </c>
      <c r="F20" s="58"/>
      <c r="G20" s="58"/>
      <c r="H20" s="58"/>
      <c r="I20" s="58"/>
      <c r="J20" s="39">
        <f>D20+F20+H20</f>
        <v>225.54731079999999</v>
      </c>
      <c r="K20" s="50"/>
      <c r="L20" s="50"/>
      <c r="M20" s="50"/>
    </row>
    <row r="21" spans="1:13" ht="25.5" x14ac:dyDescent="0.25">
      <c r="A21" s="53"/>
      <c r="B21" s="64" t="s">
        <v>16</v>
      </c>
      <c r="C21" s="65">
        <v>340</v>
      </c>
      <c r="D21" s="39">
        <f>E21/100*J17</f>
        <v>0</v>
      </c>
      <c r="E21" s="39"/>
      <c r="F21" s="39">
        <f>G21/100*J17</f>
        <v>9.0072892000000664</v>
      </c>
      <c r="G21" s="39">
        <f>100-E19-E20</f>
        <v>0.91780000000000683</v>
      </c>
      <c r="H21" s="39">
        <f>I21/100*J17</f>
        <v>0</v>
      </c>
      <c r="I21" s="39"/>
      <c r="J21" s="39">
        <f>D21+F21+H21</f>
        <v>9.0072892000000664</v>
      </c>
      <c r="K21" s="50"/>
      <c r="L21" s="50"/>
      <c r="M21" s="50"/>
    </row>
    <row r="22" spans="1:13" ht="67.5" customHeight="1" x14ac:dyDescent="0.25">
      <c r="A22" s="53">
        <v>4</v>
      </c>
      <c r="B22" s="48" t="s">
        <v>58</v>
      </c>
      <c r="C22" s="48"/>
      <c r="D22" s="20">
        <f>SUM(D24:D26)</f>
        <v>946.63133879999987</v>
      </c>
      <c r="E22" s="20">
        <f t="shared" ref="E22:J22" si="3">SUM(E24:E26)</f>
        <v>99.0822</v>
      </c>
      <c r="F22" s="20">
        <f t="shared" si="3"/>
        <v>8.7686612000000643</v>
      </c>
      <c r="G22" s="20">
        <f t="shared" si="3"/>
        <v>0.91780000000000683</v>
      </c>
      <c r="H22" s="20">
        <f t="shared" si="3"/>
        <v>0</v>
      </c>
      <c r="I22" s="20">
        <f t="shared" si="3"/>
        <v>0</v>
      </c>
      <c r="J22" s="20">
        <v>955.4</v>
      </c>
      <c r="K22" s="68">
        <v>12</v>
      </c>
      <c r="L22" s="56" t="s">
        <v>54</v>
      </c>
      <c r="M22" s="20">
        <f>J22/K22*1000</f>
        <v>79616.666666666657</v>
      </c>
    </row>
    <row r="23" spans="1:13" x14ac:dyDescent="0.25">
      <c r="A23" s="53"/>
      <c r="B23" s="49" t="s">
        <v>13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x14ac:dyDescent="0.25">
      <c r="A24" s="53"/>
      <c r="B24" s="51" t="s">
        <v>14</v>
      </c>
      <c r="C24" s="52">
        <v>211</v>
      </c>
      <c r="D24" s="39">
        <f>E24/100*J22</f>
        <v>727.05939999999987</v>
      </c>
      <c r="E24" s="61">
        <v>76.099999999999994</v>
      </c>
      <c r="F24" s="58"/>
      <c r="G24" s="58"/>
      <c r="H24" s="58"/>
      <c r="I24" s="58"/>
      <c r="J24" s="39">
        <f>D24+F24+H24</f>
        <v>727.05939999999987</v>
      </c>
      <c r="K24" s="50"/>
      <c r="L24" s="50"/>
      <c r="M24" s="50"/>
    </row>
    <row r="25" spans="1:13" ht="25.5" x14ac:dyDescent="0.25">
      <c r="A25" s="53"/>
      <c r="B25" s="51" t="s">
        <v>15</v>
      </c>
      <c r="C25" s="52">
        <v>213</v>
      </c>
      <c r="D25" s="39">
        <f>E25/100*J22</f>
        <v>219.5719388</v>
      </c>
      <c r="E25" s="39">
        <f>E24*0.302</f>
        <v>22.982199999999999</v>
      </c>
      <c r="F25" s="58"/>
      <c r="G25" s="58"/>
      <c r="H25" s="58"/>
      <c r="I25" s="58"/>
      <c r="J25" s="39">
        <f>D25+F25+H25</f>
        <v>219.5719388</v>
      </c>
      <c r="K25" s="50"/>
      <c r="L25" s="50"/>
      <c r="M25" s="50"/>
    </row>
    <row r="26" spans="1:13" ht="25.5" x14ac:dyDescent="0.25">
      <c r="A26" s="53"/>
      <c r="B26" s="64" t="s">
        <v>16</v>
      </c>
      <c r="C26" s="65">
        <v>340</v>
      </c>
      <c r="D26" s="39">
        <f>E26/100*J22</f>
        <v>0</v>
      </c>
      <c r="E26" s="39"/>
      <c r="F26" s="39">
        <f>G26/100*J22</f>
        <v>8.7686612000000643</v>
      </c>
      <c r="G26" s="39">
        <f>100-E24-E25</f>
        <v>0.91780000000000683</v>
      </c>
      <c r="H26" s="39">
        <f>I26/100*J22</f>
        <v>0</v>
      </c>
      <c r="I26" s="39"/>
      <c r="J26" s="39">
        <f>D26+F26+H26</f>
        <v>8.7686612000000643</v>
      </c>
      <c r="K26" s="50"/>
      <c r="L26" s="50"/>
      <c r="M26" s="50"/>
    </row>
    <row r="27" spans="1:13" x14ac:dyDescent="0.25">
      <c r="J27" s="22"/>
    </row>
  </sheetData>
  <mergeCells count="20">
    <mergeCell ref="D4:E4"/>
    <mergeCell ref="F4:G4"/>
    <mergeCell ref="H4:I4"/>
    <mergeCell ref="K4:L4"/>
    <mergeCell ref="B6:C6"/>
    <mergeCell ref="A2:M2"/>
    <mergeCell ref="A4:A5"/>
    <mergeCell ref="B4:C5"/>
    <mergeCell ref="A17:A21"/>
    <mergeCell ref="B17:C17"/>
    <mergeCell ref="B18:C18"/>
    <mergeCell ref="A22:A26"/>
    <mergeCell ref="B22:C22"/>
    <mergeCell ref="B23:C23"/>
    <mergeCell ref="A7:A11"/>
    <mergeCell ref="B7:C7"/>
    <mergeCell ref="B8:C8"/>
    <mergeCell ref="A12:A16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7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лес</vt:lpstr>
      <vt:lpstr>ари</vt:lpstr>
      <vt:lpstr>парки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2015-02-16T06:35:17Z</cp:lastPrinted>
  <dcterms:created xsi:type="dcterms:W3CDTF">2015-02-13T11:28:38Z</dcterms:created>
  <dcterms:modified xsi:type="dcterms:W3CDTF">2015-02-16T08:50:21Z</dcterms:modified>
</cp:coreProperties>
</file>