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835"/>
  </bookViews>
  <sheets>
    <sheet name="3изм" sheetId="1" r:id="rId1"/>
    <sheet name="2 изм." sheetId="3" r:id="rId2"/>
    <sheet name="1 изм" sheetId="4" r:id="rId3"/>
  </sheets>
  <definedNames>
    <definedName name="_xlnm.Print_Area" localSheetId="2">'1 изм'!$A$1:$H$82</definedName>
    <definedName name="_xlnm.Print_Area" localSheetId="1">'2 изм.'!$A$1:$H$82</definedName>
    <definedName name="_xlnm.Print_Area" localSheetId="0">'3изм'!$A$1:$H$80</definedName>
  </definedNames>
  <calcPr calcId="125725"/>
</workbook>
</file>

<file path=xl/calcChain.xml><?xml version="1.0" encoding="utf-8"?>
<calcChain xmlns="http://schemas.openxmlformats.org/spreadsheetml/2006/main">
  <c r="F81" i="4"/>
  <c r="F80"/>
  <c r="F79"/>
  <c r="E78"/>
  <c r="D78"/>
  <c r="F77"/>
  <c r="F76" s="1"/>
  <c r="E76"/>
  <c r="D76"/>
  <c r="F75"/>
  <c r="E74"/>
  <c r="F74" s="1"/>
  <c r="D74"/>
  <c r="F73"/>
  <c r="F72"/>
  <c r="F71"/>
  <c r="F70"/>
  <c r="E69"/>
  <c r="D69"/>
  <c r="F68"/>
  <c r="F67"/>
  <c r="F66"/>
  <c r="F65"/>
  <c r="F64"/>
  <c r="E63"/>
  <c r="D63"/>
  <c r="F62"/>
  <c r="F61"/>
  <c r="F60"/>
  <c r="F59"/>
  <c r="F58"/>
  <c r="F57"/>
  <c r="F56"/>
  <c r="E55"/>
  <c r="D55"/>
  <c r="F54"/>
  <c r="F53"/>
  <c r="E52"/>
  <c r="D52"/>
  <c r="F51"/>
  <c r="F50"/>
  <c r="F49"/>
  <c r="F48"/>
  <c r="F47"/>
  <c r="F46"/>
  <c r="E45"/>
  <c r="D45"/>
  <c r="F44"/>
  <c r="F43"/>
  <c r="F42"/>
  <c r="E41"/>
  <c r="D41"/>
  <c r="F40"/>
  <c r="F39"/>
  <c r="F38"/>
  <c r="F37"/>
  <c r="E36"/>
  <c r="D36"/>
  <c r="F35"/>
  <c r="F34"/>
  <c r="F33"/>
  <c r="F32"/>
  <c r="F31"/>
  <c r="F30"/>
  <c r="F29"/>
  <c r="F28"/>
  <c r="E27"/>
  <c r="D27"/>
  <c r="F26"/>
  <c r="F25"/>
  <c r="F24"/>
  <c r="E23"/>
  <c r="D23"/>
  <c r="F22"/>
  <c r="F21"/>
  <c r="E20"/>
  <c r="D20"/>
  <c r="F19"/>
  <c r="F18"/>
  <c r="F17"/>
  <c r="F16"/>
  <c r="F15"/>
  <c r="F14"/>
  <c r="F13"/>
  <c r="F12"/>
  <c r="E11"/>
  <c r="D11"/>
  <c r="E55" i="3"/>
  <c r="D61" i="1"/>
  <c r="D63" i="3"/>
  <c r="E63"/>
  <c r="E78"/>
  <c r="E76"/>
  <c r="E74"/>
  <c r="E69"/>
  <c r="E52"/>
  <c r="E45"/>
  <c r="E41"/>
  <c r="E36"/>
  <c r="E27"/>
  <c r="E23"/>
  <c r="E11"/>
  <c r="E20"/>
  <c r="E82" s="1"/>
  <c r="F11" i="4" l="1"/>
  <c r="F23"/>
  <c r="D82"/>
  <c r="F78"/>
  <c r="F69"/>
  <c r="F63"/>
  <c r="F52"/>
  <c r="F55"/>
  <c r="F45"/>
  <c r="F41"/>
  <c r="F36"/>
  <c r="F27"/>
  <c r="F20"/>
  <c r="E82"/>
  <c r="F81" i="3"/>
  <c r="F80"/>
  <c r="F79"/>
  <c r="D78"/>
  <c r="F77"/>
  <c r="F76" s="1"/>
  <c r="D76"/>
  <c r="F75"/>
  <c r="F74"/>
  <c r="D74"/>
  <c r="F73"/>
  <c r="F72"/>
  <c r="F71"/>
  <c r="F70"/>
  <c r="D69"/>
  <c r="F68"/>
  <c r="F67"/>
  <c r="F66"/>
  <c r="F65"/>
  <c r="F64"/>
  <c r="F62"/>
  <c r="F61"/>
  <c r="F60"/>
  <c r="F59"/>
  <c r="F58"/>
  <c r="F57"/>
  <c r="F56"/>
  <c r="F55" s="1"/>
  <c r="D55"/>
  <c r="F54"/>
  <c r="F53"/>
  <c r="D52"/>
  <c r="F51"/>
  <c r="F50"/>
  <c r="F49"/>
  <c r="F48"/>
  <c r="F47"/>
  <c r="F46"/>
  <c r="F45" s="1"/>
  <c r="D45"/>
  <c r="F44"/>
  <c r="F43"/>
  <c r="F42"/>
  <c r="F41" s="1"/>
  <c r="D41"/>
  <c r="F40"/>
  <c r="F39"/>
  <c r="F38"/>
  <c r="F37"/>
  <c r="F36" s="1"/>
  <c r="D36"/>
  <c r="F35"/>
  <c r="F34"/>
  <c r="F33"/>
  <c r="F32"/>
  <c r="F31"/>
  <c r="F30"/>
  <c r="F29"/>
  <c r="F28"/>
  <c r="F27" s="1"/>
  <c r="D27"/>
  <c r="F26"/>
  <c r="F25"/>
  <c r="F24"/>
  <c r="D23"/>
  <c r="F22"/>
  <c r="F21"/>
  <c r="F20" s="1"/>
  <c r="D20"/>
  <c r="F19"/>
  <c r="F18"/>
  <c r="F17"/>
  <c r="F16"/>
  <c r="F15"/>
  <c r="F14"/>
  <c r="F13"/>
  <c r="F12"/>
  <c r="F11" s="1"/>
  <c r="D11"/>
  <c r="F19" i="1"/>
  <c r="F20"/>
  <c r="F22"/>
  <c r="F23"/>
  <c r="F24"/>
  <c r="F26"/>
  <c r="F27"/>
  <c r="F28"/>
  <c r="F29"/>
  <c r="F30"/>
  <c r="F31"/>
  <c r="F32"/>
  <c r="F33"/>
  <c r="F35"/>
  <c r="F36"/>
  <c r="F37"/>
  <c r="F38"/>
  <c r="F40"/>
  <c r="F41"/>
  <c r="F42"/>
  <c r="F44"/>
  <c r="F45"/>
  <c r="F46"/>
  <c r="F47"/>
  <c r="F48"/>
  <c r="F49"/>
  <c r="F51"/>
  <c r="F52"/>
  <c r="F54"/>
  <c r="F55"/>
  <c r="F56"/>
  <c r="F57"/>
  <c r="F58"/>
  <c r="F59"/>
  <c r="F60"/>
  <c r="F61"/>
  <c r="F62"/>
  <c r="F63"/>
  <c r="F64"/>
  <c r="F65"/>
  <c r="F66"/>
  <c r="F68"/>
  <c r="F69"/>
  <c r="F70"/>
  <c r="F71"/>
  <c r="F73"/>
  <c r="F75"/>
  <c r="F77"/>
  <c r="F78"/>
  <c r="F79"/>
  <c r="D76"/>
  <c r="F76" s="1"/>
  <c r="D74"/>
  <c r="F74" s="1"/>
  <c r="D72"/>
  <c r="F72" s="1"/>
  <c r="D67"/>
  <c r="F67" s="1"/>
  <c r="D53"/>
  <c r="F53" s="1"/>
  <c r="D50"/>
  <c r="F50" s="1"/>
  <c r="D43"/>
  <c r="F43" s="1"/>
  <c r="D39"/>
  <c r="F39" s="1"/>
  <c r="D34"/>
  <c r="F34" s="1"/>
  <c r="D25"/>
  <c r="F25" s="1"/>
  <c r="D21"/>
  <c r="F21" s="1"/>
  <c r="D18"/>
  <c r="E18"/>
  <c r="D9"/>
  <c r="F11"/>
  <c r="F12"/>
  <c r="F13"/>
  <c r="F14"/>
  <c r="F15"/>
  <c r="F16"/>
  <c r="F17"/>
  <c r="E9"/>
  <c r="F10"/>
  <c r="F18" l="1"/>
  <c r="F9"/>
  <c r="D80"/>
  <c r="F52" i="3"/>
  <c r="F63"/>
  <c r="F69"/>
  <c r="F78"/>
  <c r="F82"/>
  <c r="F23"/>
  <c r="D82"/>
  <c r="F82" i="4"/>
  <c r="F80" i="1" l="1"/>
</calcChain>
</file>

<file path=xl/sharedStrings.xml><?xml version="1.0" encoding="utf-8"?>
<sst xmlns="http://schemas.openxmlformats.org/spreadsheetml/2006/main" count="658" uniqueCount="107">
  <si>
    <t>(тыс. рублей)</t>
  </si>
  <si>
    <t>Наименование показателя</t>
  </si>
  <si>
    <t>Код бюджетной классификации по ФКР</t>
  </si>
  <si>
    <t>Исполнено</t>
  </si>
  <si>
    <t>Процент исполнения</t>
  </si>
  <si>
    <t>Раздел</t>
  </si>
  <si>
    <t>Подраздел</t>
  </si>
  <si>
    <t>3</t>
  </si>
  <si>
    <t>6</t>
  </si>
  <si>
    <t>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</si>
  <si>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</si>
  <si>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</si>
  <si>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</si>
  <si>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</si>
  <si>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</si>
  <si>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</si>
  <si>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</si>
  <si>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</si>
  <si>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</si>
  <si>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</si>
  <si>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</si>
  <si>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</si>
  <si>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</si>
  <si>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</si>
  <si>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Прикладные научные исследования в области общегосударственных вопросов</t>
  </si>
  <si>
    <t>12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</si>
  <si>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</si>
  <si>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</si>
  <si>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</si>
  <si>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</si>
  <si>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</si>
  <si>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</si>
  <si>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</si>
  <si>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</si>
  <si>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</si>
  <si>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</si>
  <si>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</si>
  <si>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</si>
  <si>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</si>
  <si>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</si>
  <si>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</si>
  <si>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</si>
  <si>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</si>
  <si>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</si>
  <si>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</si>
  <si>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</si>
  <si>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</si>
  <si>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</si>
  <si>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</si>
  <si>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</si>
  <si>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</si>
  <si>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</si>
  <si>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</si>
  <si>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</si>
  <si>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</si>
  <si>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</si>
  <si>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</si>
  <si>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</si>
  <si>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</si>
  <si>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</si>
  <si>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</si>
  <si>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</si>
  <si>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</si>
  <si>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</si>
  <si>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</si>
  <si>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</si>
  <si>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</si>
  <si>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</si>
  <si>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</si>
  <si>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</si>
  <si>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</si>
  <si>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</si>
  <si>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</si>
  <si>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</si>
  <si>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</si>
  <si>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</si>
  <si>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</si>
  <si>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</si>
  <si>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</si>
  <si>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</si>
  <si>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</si>
  <si>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</si>
  <si>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</si>
  <si>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</si>
  <si>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</si>
  <si>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</si>
  <si>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</si>
  <si>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</si>
  <si>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</si>
  <si>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</si>
  <si>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</si>
  <si>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</si>
  <si>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</si>
  <si>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</si>
  <si>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</si>
  <si>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</si>
  <si>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500</t>
  </si>
  <si>
    <t>300</t>
  </si>
  <si>
    <t>отклонения</t>
  </si>
  <si>
    <t>5</t>
  </si>
  <si>
    <t>отклонение</t>
  </si>
  <si>
    <t xml:space="preserve">Расходы республиканского бюджета Республики Алтай по разделам, подразделам классификации расходов бюджетов </t>
  </si>
  <si>
    <t>Первоначальный Закон на 2014г от 19.12.2013 г. № 72-РЗ</t>
  </si>
  <si>
    <t>1 изменение 2014 г, Закон от 16.06.2014 г. № 43-РЗ</t>
  </si>
  <si>
    <t>2 изменение 2014 г, Закон от 24.11.2014 г. № 72-РЗ</t>
  </si>
  <si>
    <t>3 изменение 2014 г, Закон от 26.12.2014 г. 98-РЗ</t>
  </si>
  <si>
    <t>п. 5.9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</si>
</sst>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0000"/>
    <numFmt numFmtId="167" formatCode="_-* #,##0.0_р_._-;\-* #,##0.0_р_._-;_-* &quot;-&quot;?_р_._-;_-@_-"/>
    <numFmt numFmtId="168" formatCode="0.0"/>
    <numFmt numFmtId="169" formatCode="#,##0.0_ ;\-#,##0.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2" fillId="0" borderId="1" xfId="2" applyNumberFormat="1" applyFont="1" applyFill="1" applyBorder="1" applyAlignment="1" applyProtection="1">
      <alignment horizontal="justify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2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 shrinkToFi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43" fontId="2" fillId="0" borderId="0" xfId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horizontal="right" vertical="center"/>
    </xf>
    <xf numFmtId="168" fontId="5" fillId="0" borderId="1" xfId="0" applyNumberFormat="1" applyFont="1" applyBorder="1" applyAlignment="1">
      <alignment horizontal="right" vertical="center"/>
    </xf>
    <xf numFmtId="168" fontId="2" fillId="0" borderId="0" xfId="1" applyNumberFormat="1" applyFont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64" fontId="5" fillId="2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Fill="1" applyBorder="1" applyAlignment="1" applyProtection="1">
      <alignment horizontal="right" vertical="center"/>
      <protection hidden="1"/>
    </xf>
    <xf numFmtId="164" fontId="2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 wrapText="1"/>
    </xf>
    <xf numFmtId="169" fontId="5" fillId="2" borderId="1" xfId="1" applyNumberFormat="1" applyFont="1" applyFill="1" applyBorder="1" applyAlignment="1">
      <alignment horizontal="right" vertical="center"/>
    </xf>
    <xf numFmtId="169" fontId="5" fillId="0" borderId="1" xfId="1" applyNumberFormat="1" applyFont="1" applyFill="1" applyBorder="1" applyAlignment="1" applyProtection="1">
      <alignment horizontal="right" vertical="center"/>
      <protection hidden="1"/>
    </xf>
    <xf numFmtId="169" fontId="2" fillId="0" borderId="1" xfId="1" applyNumberFormat="1" applyFont="1" applyBorder="1" applyAlignment="1">
      <alignment horizontal="right" vertical="center" wrapText="1"/>
    </xf>
    <xf numFmtId="169" fontId="2" fillId="0" borderId="1" xfId="1" applyNumberFormat="1" applyFont="1" applyFill="1" applyBorder="1" applyAlignment="1" applyProtection="1">
      <alignment horizontal="right" vertical="center"/>
      <protection hidden="1"/>
    </xf>
    <xf numFmtId="169" fontId="9" fillId="0" borderId="1" xfId="0" applyNumberFormat="1" applyFont="1" applyBorder="1" applyAlignment="1">
      <alignment horizontal="right" vertical="center" wrapText="1"/>
    </xf>
    <xf numFmtId="169" fontId="2" fillId="0" borderId="1" xfId="1" applyNumberFormat="1" applyFont="1" applyFill="1" applyBorder="1" applyAlignment="1">
      <alignment horizontal="right" vertical="center"/>
    </xf>
    <xf numFmtId="169" fontId="2" fillId="0" borderId="1" xfId="0" applyNumberFormat="1" applyFont="1" applyBorder="1" applyAlignment="1">
      <alignment horizontal="right" vertical="center" wrapText="1"/>
    </xf>
    <xf numFmtId="169" fontId="8" fillId="0" borderId="1" xfId="0" applyNumberFormat="1" applyFont="1" applyBorder="1" applyAlignment="1">
      <alignment horizontal="right" vertical="center" wrapText="1"/>
    </xf>
    <xf numFmtId="169" fontId="5" fillId="0" borderId="1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/>
    </xf>
    <xf numFmtId="169" fontId="5" fillId="0" borderId="1" xfId="0" applyNumberFormat="1" applyFont="1" applyBorder="1" applyAlignment="1">
      <alignment horizontal="right" vertical="center"/>
    </xf>
    <xf numFmtId="169" fontId="5" fillId="0" borderId="1" xfId="1" applyNumberFormat="1" applyFont="1" applyBorder="1" applyAlignment="1">
      <alignment horizontal="right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49" fontId="5" fillId="0" borderId="1" xfId="0" applyNumberFormat="1" applyFont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8" fontId="6" fillId="2" borderId="7" xfId="1" applyNumberFormat="1" applyFont="1" applyFill="1" applyBorder="1" applyAlignment="1">
      <alignment horizontal="center" vertical="center" wrapText="1"/>
    </xf>
    <xf numFmtId="168" fontId="6" fillId="2" borderId="8" xfId="1" applyNumberFormat="1" applyFont="1" applyFill="1" applyBorder="1" applyAlignment="1">
      <alignment horizontal="center" vertical="center" wrapText="1"/>
    </xf>
    <xf numFmtId="168" fontId="6" fillId="2" borderId="7" xfId="0" applyNumberFormat="1" applyFont="1" applyFill="1" applyBorder="1" applyAlignment="1">
      <alignment horizontal="center" vertical="center" wrapText="1"/>
    </xf>
    <xf numFmtId="168" fontId="6" fillId="2" borderId="8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</cellXfs>
  <cellStyles count="66">
    <cellStyle name="Обычный" xfId="0" builtinId="0"/>
    <cellStyle name="Обычный 2" xfId="3"/>
    <cellStyle name="Обычный 2 10" xfId="4"/>
    <cellStyle name="Обычный 2 10 2" xfId="5"/>
    <cellStyle name="Обычный 2 11" xfId="6"/>
    <cellStyle name="Обычный 2 11 2" xfId="7"/>
    <cellStyle name="Обычный 2 12" xfId="8"/>
    <cellStyle name="Обычный 2 13" xfId="9"/>
    <cellStyle name="Обычный 2 13 2" xfId="10"/>
    <cellStyle name="Обычный 2 13 3" xfId="11"/>
    <cellStyle name="Обычный 2 13 4" xfId="12"/>
    <cellStyle name="Обычный 2 14" xfId="13"/>
    <cellStyle name="Обычный 2 14 2" xfId="14"/>
    <cellStyle name="Обычный 2 15" xfId="15"/>
    <cellStyle name="Обычный 2 15 2" xfId="16"/>
    <cellStyle name="Обычный 2 16" xfId="17"/>
    <cellStyle name="Обычный 2 16 2" xfId="18"/>
    <cellStyle name="Обычный 2 17" xfId="19"/>
    <cellStyle name="Обычный 2 18" xfId="20"/>
    <cellStyle name="Обычный 2 19" xfId="21"/>
    <cellStyle name="Обычный 2 2" xfId="22"/>
    <cellStyle name="Обычный 2 2 2" xfId="23"/>
    <cellStyle name="Обычный 2 2 3" xfId="24"/>
    <cellStyle name="Обычный 2 2 4" xfId="25"/>
    <cellStyle name="Обычный 2 20" xfId="26"/>
    <cellStyle name="Обычный 2 21" xfId="27"/>
    <cellStyle name="Обычный 2 22" xfId="28"/>
    <cellStyle name="Обычный 2 23" xfId="29"/>
    <cellStyle name="Обычный 2 24" xfId="30"/>
    <cellStyle name="Обычный 2 25" xfId="31"/>
    <cellStyle name="Обычный 2 26" xfId="32"/>
    <cellStyle name="Обычный 2 27" xfId="33"/>
    <cellStyle name="Обычный 2 28" xfId="34"/>
    <cellStyle name="Обычный 2 29" xfId="35"/>
    <cellStyle name="Обычный 2 3" xfId="36"/>
    <cellStyle name="Обычный 2 3 2" xfId="37"/>
    <cellStyle name="Обычный 2 3 3" xfId="38"/>
    <cellStyle name="Обычный 2 3 4" xfId="39"/>
    <cellStyle name="Обычный 2 30" xfId="40"/>
    <cellStyle name="Обычный 2 31" xfId="41"/>
    <cellStyle name="Обычный 2 32" xfId="42"/>
    <cellStyle name="Обычный 2 33" xfId="43"/>
    <cellStyle name="Обычный 2 34" xfId="44"/>
    <cellStyle name="Обычный 2 35" xfId="45"/>
    <cellStyle name="Обычный 2 36" xfId="2"/>
    <cellStyle name="Обычный 2 4" xfId="46"/>
    <cellStyle name="Обычный 2 4 2" xfId="47"/>
    <cellStyle name="Обычный 2 5" xfId="48"/>
    <cellStyle name="Обычный 2 5 2" xfId="49"/>
    <cellStyle name="Обычный 2 6" xfId="50"/>
    <cellStyle name="Обычный 2 6 2" xfId="51"/>
    <cellStyle name="Обычный 2 7" xfId="52"/>
    <cellStyle name="Обычный 2 8" xfId="53"/>
    <cellStyle name="Обычный 2 8 2" xfId="54"/>
    <cellStyle name="Обычный 2 9" xfId="55"/>
    <cellStyle name="Обычный 2 9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Финансовый" xfId="1" builtinId="3"/>
    <cellStyle name="Финансовый 10" xfId="63"/>
    <cellStyle name="Финансовый 16" xfId="64"/>
    <cellStyle name="Финансовый 18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workbookViewId="0">
      <selection activeCell="M8" sqref="M8"/>
    </sheetView>
  </sheetViews>
  <sheetFormatPr defaultColWidth="9.140625" defaultRowHeight="15.75"/>
  <cols>
    <col min="1" max="1" width="67" style="1" customWidth="1"/>
    <col min="2" max="2" width="11.5703125" style="2" customWidth="1"/>
    <col min="3" max="3" width="13.28515625" style="6" customWidth="1"/>
    <col min="4" max="4" width="20" style="48" customWidth="1"/>
    <col min="5" max="5" width="21.28515625" style="48" customWidth="1"/>
    <col min="6" max="6" width="18.85546875" style="48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1" t="s">
        <v>106</v>
      </c>
      <c r="F1" s="81"/>
      <c r="G1" s="81"/>
      <c r="H1" s="2"/>
    </row>
    <row r="2" spans="1:13" ht="19.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s="5" customFormat="1" ht="48.75" customHeight="1">
      <c r="A3" s="83" t="s">
        <v>101</v>
      </c>
      <c r="B3" s="83"/>
      <c r="C3" s="83"/>
      <c r="D3" s="83"/>
      <c r="E3" s="83"/>
      <c r="F3" s="83"/>
      <c r="G3" s="83"/>
      <c r="H3" s="83"/>
    </row>
    <row r="4" spans="1:13" ht="14.25" customHeight="1" thickBot="1">
      <c r="G4" s="7" t="s">
        <v>0</v>
      </c>
      <c r="H4" s="2"/>
      <c r="I4" s="7"/>
    </row>
    <row r="5" spans="1:13" ht="48" customHeight="1">
      <c r="A5" s="84" t="s">
        <v>1</v>
      </c>
      <c r="B5" s="85" t="s">
        <v>2</v>
      </c>
      <c r="C5" s="85"/>
      <c r="D5" s="79" t="s">
        <v>102</v>
      </c>
      <c r="E5" s="86" t="s">
        <v>105</v>
      </c>
      <c r="F5" s="87" t="s">
        <v>98</v>
      </c>
      <c r="G5" s="88" t="s">
        <v>3</v>
      </c>
      <c r="H5" s="77" t="s">
        <v>4</v>
      </c>
    </row>
    <row r="6" spans="1:13" ht="22.5" customHeight="1" thickBot="1">
      <c r="A6" s="84"/>
      <c r="B6" s="8" t="s">
        <v>5</v>
      </c>
      <c r="C6" s="8" t="s">
        <v>6</v>
      </c>
      <c r="D6" s="80"/>
      <c r="E6" s="86"/>
      <c r="F6" s="87"/>
      <c r="G6" s="88"/>
      <c r="H6" s="78"/>
    </row>
    <row r="7" spans="1:13" s="6" customFormat="1" ht="16.5" customHeight="1">
      <c r="A7" s="9">
        <v>1</v>
      </c>
      <c r="B7" s="10">
        <v>2</v>
      </c>
      <c r="C7" s="10" t="s">
        <v>7</v>
      </c>
      <c r="D7" s="47" t="s">
        <v>9</v>
      </c>
      <c r="E7" s="47" t="s">
        <v>99</v>
      </c>
      <c r="F7" s="47" t="s">
        <v>8</v>
      </c>
      <c r="G7" s="10" t="s">
        <v>8</v>
      </c>
      <c r="H7" s="11" t="s">
        <v>9</v>
      </c>
    </row>
    <row r="8" spans="1:13" s="6" customFormat="1" ht="16.5" customHeight="1">
      <c r="A8" s="12"/>
      <c r="B8" s="10"/>
      <c r="C8" s="10"/>
      <c r="D8" s="49"/>
      <c r="E8" s="49"/>
      <c r="F8" s="49"/>
      <c r="G8" s="10"/>
      <c r="H8" s="13"/>
    </row>
    <row r="9" spans="1:13" s="17" customFormat="1" ht="20.100000000000001" customHeight="1">
      <c r="A9" s="14" t="s">
        <v>10</v>
      </c>
      <c r="B9" s="9" t="s">
        <v>11</v>
      </c>
      <c r="C9" s="9"/>
      <c r="D9" s="59">
        <f>D10+D11+D12+D13+D14+D15+D16+D17</f>
        <v>1001658.5</v>
      </c>
      <c r="E9" s="59">
        <f>SUM(E10:E17)</f>
        <v>939936.70000000007</v>
      </c>
      <c r="F9" s="60">
        <f>E9-D9</f>
        <v>-61721.79999999993</v>
      </c>
      <c r="G9" s="15">
        <v>721671</v>
      </c>
      <c r="H9" s="16">
        <v>81.97</v>
      </c>
    </row>
    <row r="10" spans="1:13" ht="48" customHeight="1">
      <c r="A10" s="18" t="s">
        <v>12</v>
      </c>
      <c r="B10" s="19" t="s">
        <v>11</v>
      </c>
      <c r="C10" s="19" t="s">
        <v>13</v>
      </c>
      <c r="D10" s="61">
        <v>51580</v>
      </c>
      <c r="E10" s="62">
        <v>56477.3</v>
      </c>
      <c r="F10" s="62">
        <f>E10-D10</f>
        <v>4897.3000000000029</v>
      </c>
      <c r="G10" s="20">
        <v>55060.7</v>
      </c>
      <c r="H10" s="21">
        <v>96.07</v>
      </c>
    </row>
    <row r="11" spans="1:13" ht="57" customHeight="1">
      <c r="A11" s="18" t="s">
        <v>14</v>
      </c>
      <c r="B11" s="19" t="s">
        <v>11</v>
      </c>
      <c r="C11" s="19" t="s">
        <v>15</v>
      </c>
      <c r="D11" s="61">
        <v>96271.8</v>
      </c>
      <c r="E11" s="62">
        <v>93772.7</v>
      </c>
      <c r="F11" s="62">
        <f t="shared" ref="F11:F74" si="0">E11-D11</f>
        <v>-2499.1000000000058</v>
      </c>
      <c r="G11" s="20">
        <v>91199.4</v>
      </c>
      <c r="H11" s="21">
        <v>96.35</v>
      </c>
    </row>
    <row r="12" spans="1:13" ht="18" customHeight="1">
      <c r="A12" s="18" t="s">
        <v>16</v>
      </c>
      <c r="B12" s="19" t="s">
        <v>11</v>
      </c>
      <c r="C12" s="19" t="s">
        <v>17</v>
      </c>
      <c r="D12" s="61">
        <v>34401.199999999997</v>
      </c>
      <c r="E12" s="62">
        <v>36372.199999999997</v>
      </c>
      <c r="F12" s="62">
        <f t="shared" si="0"/>
        <v>1971</v>
      </c>
      <c r="G12" s="20">
        <v>36144.400000000001</v>
      </c>
      <c r="H12" s="21">
        <v>96.2</v>
      </c>
    </row>
    <row r="13" spans="1:13" ht="46.5" customHeight="1">
      <c r="A13" s="18" t="s">
        <v>18</v>
      </c>
      <c r="B13" s="19" t="s">
        <v>11</v>
      </c>
      <c r="C13" s="19" t="s">
        <v>19</v>
      </c>
      <c r="D13" s="61">
        <v>55186.1</v>
      </c>
      <c r="E13" s="62">
        <v>54614</v>
      </c>
      <c r="F13" s="62">
        <f t="shared" si="0"/>
        <v>-572.09999999999854</v>
      </c>
      <c r="G13" s="20">
        <v>54087.1</v>
      </c>
      <c r="H13" s="21">
        <v>99.13</v>
      </c>
    </row>
    <row r="14" spans="1:13" ht="18" customHeight="1">
      <c r="A14" s="18" t="s">
        <v>20</v>
      </c>
      <c r="B14" s="19" t="s">
        <v>11</v>
      </c>
      <c r="C14" s="19" t="s">
        <v>21</v>
      </c>
      <c r="D14" s="61">
        <v>63509.599999999999</v>
      </c>
      <c r="E14" s="62">
        <v>63750</v>
      </c>
      <c r="F14" s="62">
        <f t="shared" si="0"/>
        <v>240.40000000000146</v>
      </c>
      <c r="G14" s="20">
        <v>56341.3</v>
      </c>
      <c r="H14" s="21">
        <v>98.26</v>
      </c>
    </row>
    <row r="15" spans="1:13" ht="18" customHeight="1">
      <c r="A15" s="22" t="s">
        <v>22</v>
      </c>
      <c r="B15" s="19" t="s">
        <v>11</v>
      </c>
      <c r="C15" s="19" t="s">
        <v>23</v>
      </c>
      <c r="D15" s="61">
        <v>155769</v>
      </c>
      <c r="E15" s="62">
        <v>167257.1</v>
      </c>
      <c r="F15" s="62">
        <f t="shared" si="0"/>
        <v>11488.100000000006</v>
      </c>
      <c r="G15" s="20">
        <v>0</v>
      </c>
      <c r="H15" s="21">
        <v>0</v>
      </c>
    </row>
    <row r="16" spans="1:13" ht="31.5">
      <c r="A16" s="18" t="s">
        <v>24</v>
      </c>
      <c r="B16" s="19" t="s">
        <v>11</v>
      </c>
      <c r="C16" s="19" t="s">
        <v>25</v>
      </c>
      <c r="D16" s="61">
        <v>22045.7</v>
      </c>
      <c r="E16" s="62">
        <v>22297.7</v>
      </c>
      <c r="F16" s="62">
        <f t="shared" si="0"/>
        <v>252</v>
      </c>
      <c r="G16" s="20">
        <v>22297.7</v>
      </c>
      <c r="H16" s="21">
        <v>99.98</v>
      </c>
    </row>
    <row r="17" spans="1:8" ht="18" customHeight="1">
      <c r="A17" s="18" t="s">
        <v>26</v>
      </c>
      <c r="B17" s="19" t="s">
        <v>11</v>
      </c>
      <c r="C17" s="19" t="s">
        <v>27</v>
      </c>
      <c r="D17" s="61">
        <v>522895.1</v>
      </c>
      <c r="E17" s="62">
        <v>445395.7</v>
      </c>
      <c r="F17" s="62">
        <f t="shared" si="0"/>
        <v>-77499.399999999965</v>
      </c>
      <c r="G17" s="20">
        <v>406540.4</v>
      </c>
      <c r="H17" s="21">
        <v>82.86</v>
      </c>
    </row>
    <row r="18" spans="1:8" ht="18" customHeight="1">
      <c r="A18" s="23" t="s">
        <v>28</v>
      </c>
      <c r="B18" s="24" t="s">
        <v>29</v>
      </c>
      <c r="C18" s="24"/>
      <c r="D18" s="59">
        <f>D19+D20</f>
        <v>9588.2000000000007</v>
      </c>
      <c r="E18" s="59">
        <f>SUM(E19:E20)</f>
        <v>9423.7999999999993</v>
      </c>
      <c r="F18" s="60">
        <f t="shared" si="0"/>
        <v>-164.40000000000146</v>
      </c>
      <c r="G18" s="15">
        <v>8031.4</v>
      </c>
      <c r="H18" s="16">
        <v>97.65</v>
      </c>
    </row>
    <row r="19" spans="1:8" ht="18" customHeight="1">
      <c r="A19" s="18" t="s">
        <v>30</v>
      </c>
      <c r="B19" s="25" t="s">
        <v>29</v>
      </c>
      <c r="C19" s="25" t="s">
        <v>13</v>
      </c>
      <c r="D19" s="54">
        <v>5563.5</v>
      </c>
      <c r="E19" s="63">
        <v>5563.5</v>
      </c>
      <c r="F19" s="62">
        <f t="shared" si="0"/>
        <v>0</v>
      </c>
      <c r="G19" s="26">
        <v>5563.5</v>
      </c>
      <c r="H19" s="21">
        <v>100</v>
      </c>
    </row>
    <row r="20" spans="1:8" ht="18" customHeight="1">
      <c r="A20" s="18" t="s">
        <v>31</v>
      </c>
      <c r="B20" s="19" t="s">
        <v>29</v>
      </c>
      <c r="C20" s="19" t="s">
        <v>15</v>
      </c>
      <c r="D20" s="55">
        <v>4024.7</v>
      </c>
      <c r="E20" s="63">
        <v>3860.3</v>
      </c>
      <c r="F20" s="62">
        <f t="shared" si="0"/>
        <v>-164.39999999999964</v>
      </c>
      <c r="G20" s="26">
        <v>2467.9</v>
      </c>
      <c r="H20" s="21">
        <v>93.85</v>
      </c>
    </row>
    <row r="21" spans="1:8" ht="31.5">
      <c r="A21" s="23" t="s">
        <v>32</v>
      </c>
      <c r="B21" s="24" t="s">
        <v>13</v>
      </c>
      <c r="C21" s="24"/>
      <c r="D21" s="56">
        <f>D22+D23+D24</f>
        <v>142185.30000000002</v>
      </c>
      <c r="E21" s="59">
        <v>152684.4</v>
      </c>
      <c r="F21" s="60">
        <f t="shared" si="0"/>
        <v>10499.099999999977</v>
      </c>
      <c r="G21" s="15">
        <v>144092.70000000001</v>
      </c>
      <c r="H21" s="16">
        <v>97.1</v>
      </c>
    </row>
    <row r="22" spans="1:8" ht="45.75" customHeight="1">
      <c r="A22" s="18" t="s">
        <v>33</v>
      </c>
      <c r="B22" s="19" t="s">
        <v>13</v>
      </c>
      <c r="C22" s="19" t="s">
        <v>34</v>
      </c>
      <c r="D22" s="55">
        <v>34207.699999999997</v>
      </c>
      <c r="E22" s="63">
        <v>45921.4</v>
      </c>
      <c r="F22" s="62">
        <f t="shared" si="0"/>
        <v>11713.700000000004</v>
      </c>
      <c r="G22" s="26">
        <v>38776.1</v>
      </c>
      <c r="H22" s="21">
        <v>89.8</v>
      </c>
    </row>
    <row r="23" spans="1:8" ht="18" customHeight="1">
      <c r="A23" s="18" t="s">
        <v>35</v>
      </c>
      <c r="B23" s="19" t="s">
        <v>13</v>
      </c>
      <c r="C23" s="19" t="s">
        <v>36</v>
      </c>
      <c r="D23" s="55">
        <v>99669</v>
      </c>
      <c r="E23" s="63">
        <v>97668.2</v>
      </c>
      <c r="F23" s="62">
        <f t="shared" si="0"/>
        <v>-2000.8000000000029</v>
      </c>
      <c r="G23" s="26">
        <v>96587.7</v>
      </c>
      <c r="H23" s="21">
        <v>99.86</v>
      </c>
    </row>
    <row r="24" spans="1:8" ht="31.5">
      <c r="A24" s="18" t="s">
        <v>37</v>
      </c>
      <c r="B24" s="19" t="s">
        <v>13</v>
      </c>
      <c r="C24" s="19" t="s">
        <v>38</v>
      </c>
      <c r="D24" s="55">
        <v>8308.6</v>
      </c>
      <c r="E24" s="62">
        <v>9094.7999999999993</v>
      </c>
      <c r="F24" s="62">
        <f t="shared" si="0"/>
        <v>786.19999999999891</v>
      </c>
      <c r="G24" s="20">
        <v>8728.9</v>
      </c>
      <c r="H24" s="21">
        <v>97</v>
      </c>
    </row>
    <row r="25" spans="1:8" ht="18" customHeight="1">
      <c r="A25" s="23" t="s">
        <v>39</v>
      </c>
      <c r="B25" s="24" t="s">
        <v>15</v>
      </c>
      <c r="C25" s="24"/>
      <c r="D25" s="56">
        <f>D26+D27+D28+D29+D30+D31+D32+D33</f>
        <v>1707296.7999999998</v>
      </c>
      <c r="E25" s="59">
        <v>4714807.5999999996</v>
      </c>
      <c r="F25" s="60">
        <f t="shared" si="0"/>
        <v>3007510.8</v>
      </c>
      <c r="G25" s="15">
        <v>4304112.3</v>
      </c>
      <c r="H25" s="16">
        <v>73.67</v>
      </c>
    </row>
    <row r="26" spans="1:8" ht="18" customHeight="1">
      <c r="A26" s="18" t="s">
        <v>40</v>
      </c>
      <c r="B26" s="25" t="s">
        <v>15</v>
      </c>
      <c r="C26" s="25" t="s">
        <v>11</v>
      </c>
      <c r="D26" s="54">
        <v>88534.5</v>
      </c>
      <c r="E26" s="62">
        <v>88371.4</v>
      </c>
      <c r="F26" s="62">
        <f t="shared" si="0"/>
        <v>-163.10000000000582</v>
      </c>
      <c r="G26" s="20">
        <v>87613.5</v>
      </c>
      <c r="H26" s="21">
        <v>96.86</v>
      </c>
    </row>
    <row r="27" spans="1:8" ht="18" customHeight="1">
      <c r="A27" s="18" t="s">
        <v>41</v>
      </c>
      <c r="B27" s="19" t="s">
        <v>15</v>
      </c>
      <c r="C27" s="19" t="s">
        <v>17</v>
      </c>
      <c r="D27" s="55">
        <v>371428.2</v>
      </c>
      <c r="E27" s="62">
        <v>697811.9</v>
      </c>
      <c r="F27" s="62">
        <f t="shared" si="0"/>
        <v>326383.7</v>
      </c>
      <c r="G27" s="20">
        <v>638598.40000000002</v>
      </c>
      <c r="H27" s="21">
        <v>99.75</v>
      </c>
    </row>
    <row r="28" spans="1:8" ht="18" customHeight="1">
      <c r="A28" s="18" t="s">
        <v>42</v>
      </c>
      <c r="B28" s="19" t="s">
        <v>15</v>
      </c>
      <c r="C28" s="19" t="s">
        <v>19</v>
      </c>
      <c r="D28" s="55">
        <v>21655.3</v>
      </c>
      <c r="E28" s="62">
        <v>75352.2</v>
      </c>
      <c r="F28" s="62">
        <f t="shared" si="0"/>
        <v>53696.899999999994</v>
      </c>
      <c r="G28" s="20">
        <v>65353.1</v>
      </c>
      <c r="H28" s="21">
        <v>100</v>
      </c>
    </row>
    <row r="29" spans="1:8" ht="18" customHeight="1">
      <c r="A29" s="18" t="s">
        <v>43</v>
      </c>
      <c r="B29" s="19" t="s">
        <v>15</v>
      </c>
      <c r="C29" s="19" t="s">
        <v>21</v>
      </c>
      <c r="D29" s="55">
        <v>286695.59999999998</v>
      </c>
      <c r="E29" s="62">
        <v>359047.2</v>
      </c>
      <c r="F29" s="62">
        <f t="shared" si="0"/>
        <v>72351.600000000035</v>
      </c>
      <c r="G29" s="20">
        <v>440025.7</v>
      </c>
      <c r="H29" s="21">
        <v>100</v>
      </c>
    </row>
    <row r="30" spans="1:8" ht="18" customHeight="1">
      <c r="A30" s="18" t="s">
        <v>44</v>
      </c>
      <c r="B30" s="19" t="s">
        <v>15</v>
      </c>
      <c r="C30" s="19" t="s">
        <v>45</v>
      </c>
      <c r="D30" s="55">
        <v>40450.199999999997</v>
      </c>
      <c r="E30" s="62">
        <v>60814.8</v>
      </c>
      <c r="F30" s="62">
        <f t="shared" si="0"/>
        <v>20364.600000000006</v>
      </c>
      <c r="G30" s="20">
        <v>60798.400000000001</v>
      </c>
      <c r="H30" s="21">
        <v>99.87</v>
      </c>
    </row>
    <row r="31" spans="1:8" ht="18" customHeight="1">
      <c r="A31" s="18" t="s">
        <v>46</v>
      </c>
      <c r="B31" s="19" t="s">
        <v>15</v>
      </c>
      <c r="C31" s="19" t="s">
        <v>34</v>
      </c>
      <c r="D31" s="55">
        <v>699308</v>
      </c>
      <c r="E31" s="62">
        <v>3168473</v>
      </c>
      <c r="F31" s="62">
        <f t="shared" si="0"/>
        <v>2469165</v>
      </c>
      <c r="G31" s="20">
        <v>2762293.2</v>
      </c>
      <c r="H31" s="21">
        <v>54.45</v>
      </c>
    </row>
    <row r="32" spans="1:8" ht="18" customHeight="1">
      <c r="A32" s="18" t="s">
        <v>47</v>
      </c>
      <c r="B32" s="19" t="s">
        <v>15</v>
      </c>
      <c r="C32" s="19" t="s">
        <v>36</v>
      </c>
      <c r="D32" s="55">
        <v>95653.3</v>
      </c>
      <c r="E32" s="62">
        <v>106599.6</v>
      </c>
      <c r="F32" s="62">
        <f t="shared" si="0"/>
        <v>10946.300000000003</v>
      </c>
      <c r="G32" s="20">
        <v>103076.1</v>
      </c>
      <c r="H32" s="21">
        <v>98.36</v>
      </c>
    </row>
    <row r="33" spans="1:8" ht="18" customHeight="1">
      <c r="A33" s="18" t="s">
        <v>48</v>
      </c>
      <c r="B33" s="19" t="s">
        <v>15</v>
      </c>
      <c r="C33" s="19" t="s">
        <v>25</v>
      </c>
      <c r="D33" s="55">
        <v>103571.7</v>
      </c>
      <c r="E33" s="62">
        <v>158337.5</v>
      </c>
      <c r="F33" s="62">
        <f t="shared" si="0"/>
        <v>54765.8</v>
      </c>
      <c r="G33" s="20">
        <v>146353.9</v>
      </c>
      <c r="H33" s="21">
        <v>90.73</v>
      </c>
    </row>
    <row r="34" spans="1:8" ht="18" customHeight="1">
      <c r="A34" s="23" t="s">
        <v>49</v>
      </c>
      <c r="B34" s="24" t="s">
        <v>17</v>
      </c>
      <c r="C34" s="24"/>
      <c r="D34" s="56">
        <f>D35+D36+D37+D38</f>
        <v>416772.7</v>
      </c>
      <c r="E34" s="59">
        <v>699590.3</v>
      </c>
      <c r="F34" s="60">
        <f t="shared" si="0"/>
        <v>282817.60000000003</v>
      </c>
      <c r="G34" s="15">
        <v>649353.5</v>
      </c>
      <c r="H34" s="16">
        <v>86.74</v>
      </c>
    </row>
    <row r="35" spans="1:8" ht="18" customHeight="1">
      <c r="A35" s="18" t="s">
        <v>50</v>
      </c>
      <c r="B35" s="19" t="s">
        <v>17</v>
      </c>
      <c r="C35" s="19" t="s">
        <v>11</v>
      </c>
      <c r="D35" s="55">
        <v>56077.7</v>
      </c>
      <c r="E35" s="62">
        <v>163066.70000000001</v>
      </c>
      <c r="F35" s="62">
        <f t="shared" si="0"/>
        <v>106989.00000000001</v>
      </c>
      <c r="G35" s="20">
        <v>162899.5</v>
      </c>
      <c r="H35" s="21">
        <v>98.2</v>
      </c>
    </row>
    <row r="36" spans="1:8" ht="18" customHeight="1">
      <c r="A36" s="18" t="s">
        <v>51</v>
      </c>
      <c r="B36" s="19" t="s">
        <v>17</v>
      </c>
      <c r="C36" s="19" t="s">
        <v>29</v>
      </c>
      <c r="D36" s="55">
        <v>354388</v>
      </c>
      <c r="E36" s="62">
        <v>530472.9</v>
      </c>
      <c r="F36" s="62">
        <f t="shared" si="0"/>
        <v>176084.90000000002</v>
      </c>
      <c r="G36" s="20">
        <v>480451.1</v>
      </c>
      <c r="H36" s="21">
        <v>81.38</v>
      </c>
    </row>
    <row r="37" spans="1:8" ht="18" customHeight="1">
      <c r="A37" s="18" t="s">
        <v>52</v>
      </c>
      <c r="B37" s="19" t="s">
        <v>17</v>
      </c>
      <c r="C37" s="19" t="s">
        <v>13</v>
      </c>
      <c r="D37" s="55" t="s">
        <v>96</v>
      </c>
      <c r="E37" s="62">
        <v>340</v>
      </c>
      <c r="F37" s="62">
        <f t="shared" si="0"/>
        <v>-160</v>
      </c>
      <c r="G37" s="20">
        <v>340</v>
      </c>
      <c r="H37" s="21">
        <v>100</v>
      </c>
    </row>
    <row r="38" spans="1:8">
      <c r="A38" s="18" t="s">
        <v>53</v>
      </c>
      <c r="B38" s="19" t="s">
        <v>17</v>
      </c>
      <c r="C38" s="19" t="s">
        <v>17</v>
      </c>
      <c r="D38" s="55">
        <v>5807</v>
      </c>
      <c r="E38" s="62">
        <v>5710.7</v>
      </c>
      <c r="F38" s="62">
        <f t="shared" si="0"/>
        <v>-96.300000000000182</v>
      </c>
      <c r="G38" s="20">
        <v>5662.9</v>
      </c>
      <c r="H38" s="21">
        <v>100</v>
      </c>
    </row>
    <row r="39" spans="1:8" ht="18" customHeight="1">
      <c r="A39" s="14" t="s">
        <v>54</v>
      </c>
      <c r="B39" s="9" t="s">
        <v>19</v>
      </c>
      <c r="C39" s="9"/>
      <c r="D39" s="57">
        <f>D40+D41+D42</f>
        <v>30206.3</v>
      </c>
      <c r="E39" s="59">
        <v>32819.599999999999</v>
      </c>
      <c r="F39" s="60">
        <f t="shared" si="0"/>
        <v>2613.2999999999993</v>
      </c>
      <c r="G39" s="15">
        <v>32807.300000000003</v>
      </c>
      <c r="H39" s="16">
        <v>86.89</v>
      </c>
    </row>
    <row r="40" spans="1:8" ht="18" customHeight="1">
      <c r="A40" s="18" t="s">
        <v>55</v>
      </c>
      <c r="B40" s="27" t="s">
        <v>19</v>
      </c>
      <c r="C40" s="19" t="s">
        <v>11</v>
      </c>
      <c r="D40" s="55" t="s">
        <v>97</v>
      </c>
      <c r="E40" s="63">
        <v>144.5</v>
      </c>
      <c r="F40" s="62">
        <f t="shared" si="0"/>
        <v>-155.5</v>
      </c>
      <c r="G40" s="26">
        <v>144.5</v>
      </c>
      <c r="H40" s="21">
        <v>100</v>
      </c>
    </row>
    <row r="41" spans="1:8" ht="31.5">
      <c r="A41" s="18" t="s">
        <v>56</v>
      </c>
      <c r="B41" s="19" t="s">
        <v>19</v>
      </c>
      <c r="C41" s="19" t="s">
        <v>13</v>
      </c>
      <c r="D41" s="55">
        <v>18587.3</v>
      </c>
      <c r="E41" s="62">
        <v>20871.599999999999</v>
      </c>
      <c r="F41" s="62">
        <f t="shared" si="0"/>
        <v>2284.2999999999993</v>
      </c>
      <c r="G41" s="20">
        <v>20871.5</v>
      </c>
      <c r="H41" s="21">
        <v>77.819999999999993</v>
      </c>
    </row>
    <row r="42" spans="1:8" ht="18" customHeight="1">
      <c r="A42" s="18" t="s">
        <v>57</v>
      </c>
      <c r="B42" s="19" t="s">
        <v>19</v>
      </c>
      <c r="C42" s="19" t="s">
        <v>17</v>
      </c>
      <c r="D42" s="55">
        <v>11319</v>
      </c>
      <c r="E42" s="62">
        <v>11803.5</v>
      </c>
      <c r="F42" s="62">
        <f t="shared" si="0"/>
        <v>484.5</v>
      </c>
      <c r="G42" s="20">
        <v>11791.3</v>
      </c>
      <c r="H42" s="21">
        <v>100</v>
      </c>
    </row>
    <row r="43" spans="1:8" ht="18" customHeight="1">
      <c r="A43" s="14" t="s">
        <v>58</v>
      </c>
      <c r="B43" s="9" t="s">
        <v>21</v>
      </c>
      <c r="C43" s="9"/>
      <c r="D43" s="57">
        <f>D44+D45+D46+D47+D48+D49</f>
        <v>3559284.5</v>
      </c>
      <c r="E43" s="59">
        <v>4107102.5</v>
      </c>
      <c r="F43" s="60">
        <f t="shared" si="0"/>
        <v>547818</v>
      </c>
      <c r="G43" s="15">
        <v>4007222.2</v>
      </c>
      <c r="H43" s="16">
        <v>98.1</v>
      </c>
    </row>
    <row r="44" spans="1:8" ht="18" customHeight="1">
      <c r="A44" s="18" t="s">
        <v>59</v>
      </c>
      <c r="B44" s="25" t="s">
        <v>21</v>
      </c>
      <c r="C44" s="19" t="s">
        <v>11</v>
      </c>
      <c r="D44" s="55">
        <v>227424</v>
      </c>
      <c r="E44" s="62">
        <v>553466.1</v>
      </c>
      <c r="F44" s="62">
        <f t="shared" si="0"/>
        <v>326042.09999999998</v>
      </c>
      <c r="G44" s="20">
        <v>553466.1</v>
      </c>
      <c r="H44" s="21">
        <v>100</v>
      </c>
    </row>
    <row r="45" spans="1:8" ht="18" customHeight="1">
      <c r="A45" s="18" t="s">
        <v>60</v>
      </c>
      <c r="B45" s="19" t="s">
        <v>21</v>
      </c>
      <c r="C45" s="19" t="s">
        <v>29</v>
      </c>
      <c r="D45" s="55">
        <v>2828650.5</v>
      </c>
      <c r="E45" s="62">
        <v>3018411.3</v>
      </c>
      <c r="F45" s="62">
        <f t="shared" si="0"/>
        <v>189760.79999999981</v>
      </c>
      <c r="G45" s="20">
        <v>2925899.5</v>
      </c>
      <c r="H45" s="21">
        <v>97.89</v>
      </c>
    </row>
    <row r="46" spans="1:8" ht="18" customHeight="1">
      <c r="A46" s="18" t="s">
        <v>61</v>
      </c>
      <c r="B46" s="19" t="s">
        <v>21</v>
      </c>
      <c r="C46" s="19" t="s">
        <v>15</v>
      </c>
      <c r="D46" s="55">
        <v>355641.2</v>
      </c>
      <c r="E46" s="62">
        <v>359346.9</v>
      </c>
      <c r="F46" s="62">
        <f t="shared" si="0"/>
        <v>3705.7000000000116</v>
      </c>
      <c r="G46" s="20">
        <v>360724</v>
      </c>
      <c r="H46" s="21">
        <v>99.82</v>
      </c>
    </row>
    <row r="47" spans="1:8" ht="31.5">
      <c r="A47" s="18" t="s">
        <v>62</v>
      </c>
      <c r="B47" s="19" t="s">
        <v>21</v>
      </c>
      <c r="C47" s="19" t="s">
        <v>17</v>
      </c>
      <c r="D47" s="55">
        <v>24521.8</v>
      </c>
      <c r="E47" s="62">
        <v>22479.1</v>
      </c>
      <c r="F47" s="62">
        <f t="shared" si="0"/>
        <v>-2042.7000000000007</v>
      </c>
      <c r="G47" s="20">
        <v>21208.7</v>
      </c>
      <c r="H47" s="21">
        <v>98.73</v>
      </c>
    </row>
    <row r="48" spans="1:8" ht="18" customHeight="1">
      <c r="A48" s="18" t="s">
        <v>63</v>
      </c>
      <c r="B48" s="19" t="s">
        <v>21</v>
      </c>
      <c r="C48" s="19" t="s">
        <v>21</v>
      </c>
      <c r="D48" s="55">
        <v>70539.899999999994</v>
      </c>
      <c r="E48" s="62">
        <v>100646.6</v>
      </c>
      <c r="F48" s="62">
        <f t="shared" si="0"/>
        <v>30106.700000000012</v>
      </c>
      <c r="G48" s="20">
        <v>100607.7</v>
      </c>
      <c r="H48" s="21">
        <v>99.92</v>
      </c>
    </row>
    <row r="49" spans="1:8" ht="18" customHeight="1">
      <c r="A49" s="18" t="s">
        <v>64</v>
      </c>
      <c r="B49" s="19" t="s">
        <v>21</v>
      </c>
      <c r="C49" s="19" t="s">
        <v>34</v>
      </c>
      <c r="D49" s="55">
        <v>52507.1</v>
      </c>
      <c r="E49" s="62">
        <v>52752.5</v>
      </c>
      <c r="F49" s="62">
        <f t="shared" si="0"/>
        <v>245.40000000000146</v>
      </c>
      <c r="G49" s="20">
        <v>45316.2</v>
      </c>
      <c r="H49" s="21">
        <v>87.28</v>
      </c>
    </row>
    <row r="50" spans="1:8" ht="18" customHeight="1">
      <c r="A50" s="14" t="s">
        <v>65</v>
      </c>
      <c r="B50" s="9" t="s">
        <v>45</v>
      </c>
      <c r="C50" s="9"/>
      <c r="D50" s="57">
        <f>D51+D52</f>
        <v>192346.9</v>
      </c>
      <c r="E50" s="59">
        <v>281310.2</v>
      </c>
      <c r="F50" s="60">
        <f t="shared" si="0"/>
        <v>88963.300000000017</v>
      </c>
      <c r="G50" s="15">
        <v>277568</v>
      </c>
      <c r="H50" s="16">
        <v>93.81</v>
      </c>
    </row>
    <row r="51" spans="1:8" ht="18" customHeight="1">
      <c r="A51" s="18" t="s">
        <v>66</v>
      </c>
      <c r="B51" s="19" t="s">
        <v>45</v>
      </c>
      <c r="C51" s="19" t="s">
        <v>11</v>
      </c>
      <c r="D51" s="55">
        <v>177835.1</v>
      </c>
      <c r="E51" s="62">
        <v>266622.40000000002</v>
      </c>
      <c r="F51" s="62">
        <f t="shared" si="0"/>
        <v>88787.300000000017</v>
      </c>
      <c r="G51" s="20">
        <v>263093.2</v>
      </c>
      <c r="H51" s="21">
        <v>93.45</v>
      </c>
    </row>
    <row r="52" spans="1:8" ht="18" customHeight="1">
      <c r="A52" s="18" t="s">
        <v>67</v>
      </c>
      <c r="B52" s="19" t="s">
        <v>45</v>
      </c>
      <c r="C52" s="19" t="s">
        <v>15</v>
      </c>
      <c r="D52" s="55">
        <v>14511.8</v>
      </c>
      <c r="E52" s="62">
        <v>14687.8</v>
      </c>
      <c r="F52" s="62">
        <f t="shared" si="0"/>
        <v>176</v>
      </c>
      <c r="G52" s="20">
        <v>14474.8</v>
      </c>
      <c r="H52" s="21">
        <v>99.77</v>
      </c>
    </row>
    <row r="53" spans="1:8" ht="18" customHeight="1">
      <c r="A53" s="14" t="s">
        <v>68</v>
      </c>
      <c r="B53" s="9" t="s">
        <v>34</v>
      </c>
      <c r="C53" s="9"/>
      <c r="D53" s="57">
        <f>D54+D55+D56+D57+D58+D59+D60</f>
        <v>1558968.3</v>
      </c>
      <c r="E53" s="59">
        <v>2013196.2</v>
      </c>
      <c r="F53" s="60">
        <f t="shared" si="0"/>
        <v>454227.89999999991</v>
      </c>
      <c r="G53" s="15">
        <v>1910649.2</v>
      </c>
      <c r="H53" s="16">
        <v>92.65</v>
      </c>
    </row>
    <row r="54" spans="1:8" ht="18" customHeight="1">
      <c r="A54" s="18" t="s">
        <v>69</v>
      </c>
      <c r="B54" s="19" t="s">
        <v>34</v>
      </c>
      <c r="C54" s="19" t="s">
        <v>11</v>
      </c>
      <c r="D54" s="55">
        <v>240978.5</v>
      </c>
      <c r="E54" s="62">
        <v>381245.7</v>
      </c>
      <c r="F54" s="62">
        <f t="shared" si="0"/>
        <v>140267.20000000001</v>
      </c>
      <c r="G54" s="20">
        <v>274725.8</v>
      </c>
      <c r="H54" s="21">
        <v>88.19</v>
      </c>
    </row>
    <row r="55" spans="1:8" ht="18" customHeight="1">
      <c r="A55" s="18" t="s">
        <v>70</v>
      </c>
      <c r="B55" s="19" t="s">
        <v>34</v>
      </c>
      <c r="C55" s="19" t="s">
        <v>29</v>
      </c>
      <c r="D55" s="55">
        <v>97325.5</v>
      </c>
      <c r="E55" s="62">
        <v>128476</v>
      </c>
      <c r="F55" s="62">
        <f t="shared" si="0"/>
        <v>31150.5</v>
      </c>
      <c r="G55" s="20">
        <v>128900.1</v>
      </c>
      <c r="H55" s="21">
        <v>98.66</v>
      </c>
    </row>
    <row r="56" spans="1:8" ht="18" customHeight="1">
      <c r="A56" s="18" t="s">
        <v>71</v>
      </c>
      <c r="B56" s="19" t="s">
        <v>34</v>
      </c>
      <c r="C56" s="19" t="s">
        <v>13</v>
      </c>
      <c r="D56" s="55">
        <v>6499.7</v>
      </c>
      <c r="E56" s="62">
        <v>6499.7</v>
      </c>
      <c r="F56" s="62">
        <f t="shared" si="0"/>
        <v>0</v>
      </c>
      <c r="G56" s="20">
        <v>6499.7</v>
      </c>
      <c r="H56" s="21">
        <v>100</v>
      </c>
    </row>
    <row r="57" spans="1:8" ht="18" customHeight="1">
      <c r="A57" s="18" t="s">
        <v>72</v>
      </c>
      <c r="B57" s="19" t="s">
        <v>34</v>
      </c>
      <c r="C57" s="19" t="s">
        <v>15</v>
      </c>
      <c r="D57" s="55">
        <v>19513.3</v>
      </c>
      <c r="E57" s="62">
        <v>20507.599999999999</v>
      </c>
      <c r="F57" s="62">
        <f t="shared" si="0"/>
        <v>994.29999999999927</v>
      </c>
      <c r="G57" s="20">
        <v>20507.599999999999</v>
      </c>
      <c r="H57" s="21">
        <v>100</v>
      </c>
    </row>
    <row r="58" spans="1:8" ht="18" customHeight="1">
      <c r="A58" s="18" t="s">
        <v>73</v>
      </c>
      <c r="B58" s="19" t="s">
        <v>34</v>
      </c>
      <c r="C58" s="19" t="s">
        <v>17</v>
      </c>
      <c r="D58" s="55">
        <v>43768.5</v>
      </c>
      <c r="E58" s="62">
        <v>55477.3</v>
      </c>
      <c r="F58" s="62">
        <f t="shared" si="0"/>
        <v>11708.800000000003</v>
      </c>
      <c r="G58" s="20">
        <v>53477.3</v>
      </c>
      <c r="H58" s="21">
        <v>100</v>
      </c>
    </row>
    <row r="59" spans="1:8" ht="31.5">
      <c r="A59" s="18" t="s">
        <v>74</v>
      </c>
      <c r="B59" s="19" t="s">
        <v>34</v>
      </c>
      <c r="C59" s="19" t="s">
        <v>19</v>
      </c>
      <c r="D59" s="55">
        <v>16606.3</v>
      </c>
      <c r="E59" s="62">
        <v>16606.3</v>
      </c>
      <c r="F59" s="62">
        <f t="shared" si="0"/>
        <v>0</v>
      </c>
      <c r="G59" s="20">
        <v>16606.3</v>
      </c>
      <c r="H59" s="21">
        <v>100</v>
      </c>
    </row>
    <row r="60" spans="1:8" ht="18" customHeight="1">
      <c r="A60" s="18" t="s">
        <v>75</v>
      </c>
      <c r="B60" s="19" t="s">
        <v>34</v>
      </c>
      <c r="C60" s="19" t="s">
        <v>34</v>
      </c>
      <c r="D60" s="55">
        <v>1134276.5</v>
      </c>
      <c r="E60" s="62">
        <v>1404383.6</v>
      </c>
      <c r="F60" s="62">
        <f t="shared" si="0"/>
        <v>270107.10000000009</v>
      </c>
      <c r="G60" s="20">
        <v>1409932.4</v>
      </c>
      <c r="H60" s="21">
        <v>91.9</v>
      </c>
    </row>
    <row r="61" spans="1:8" ht="18" customHeight="1">
      <c r="A61" s="14" t="s">
        <v>76</v>
      </c>
      <c r="B61" s="9" t="s">
        <v>36</v>
      </c>
      <c r="C61" s="9"/>
      <c r="D61" s="57">
        <f>SUM(D62:D66)</f>
        <v>1955919.6</v>
      </c>
      <c r="E61" s="59">
        <v>5161200</v>
      </c>
      <c r="F61" s="60">
        <f t="shared" si="0"/>
        <v>3205280.4</v>
      </c>
      <c r="G61" s="15">
        <v>4226857.0999999996</v>
      </c>
      <c r="H61" s="16">
        <v>93.14</v>
      </c>
    </row>
    <row r="62" spans="1:8" ht="18" customHeight="1">
      <c r="A62" s="18" t="s">
        <v>77</v>
      </c>
      <c r="B62" s="19" t="s">
        <v>36</v>
      </c>
      <c r="C62" s="19" t="s">
        <v>11</v>
      </c>
      <c r="D62" s="55">
        <v>22927.3</v>
      </c>
      <c r="E62" s="62">
        <v>23102.400000000001</v>
      </c>
      <c r="F62" s="62">
        <f t="shared" si="0"/>
        <v>175.10000000000218</v>
      </c>
      <c r="G62" s="20">
        <v>22671.4</v>
      </c>
      <c r="H62" s="21">
        <v>99.59</v>
      </c>
    </row>
    <row r="63" spans="1:8" ht="18" customHeight="1">
      <c r="A63" s="18" t="s">
        <v>78</v>
      </c>
      <c r="B63" s="19" t="s">
        <v>36</v>
      </c>
      <c r="C63" s="19" t="s">
        <v>29</v>
      </c>
      <c r="D63" s="55">
        <v>254466.1</v>
      </c>
      <c r="E63" s="62">
        <v>313528</v>
      </c>
      <c r="F63" s="62">
        <f t="shared" si="0"/>
        <v>59061.899999999994</v>
      </c>
      <c r="G63" s="20">
        <v>310931.09999999998</v>
      </c>
      <c r="H63" s="21">
        <v>98.84</v>
      </c>
    </row>
    <row r="64" spans="1:8" ht="18" customHeight="1">
      <c r="A64" s="18" t="s">
        <v>79</v>
      </c>
      <c r="B64" s="19" t="s">
        <v>36</v>
      </c>
      <c r="C64" s="19" t="s">
        <v>13</v>
      </c>
      <c r="D64" s="55">
        <v>873984.7</v>
      </c>
      <c r="E64" s="62">
        <v>3982097.4</v>
      </c>
      <c r="F64" s="62">
        <f t="shared" si="0"/>
        <v>3108112.7</v>
      </c>
      <c r="G64" s="20">
        <v>3077005.7</v>
      </c>
      <c r="H64" s="21">
        <v>96.45</v>
      </c>
    </row>
    <row r="65" spans="1:11" ht="18" customHeight="1">
      <c r="A65" s="18" t="s">
        <v>80</v>
      </c>
      <c r="B65" s="19" t="s">
        <v>36</v>
      </c>
      <c r="C65" s="19" t="s">
        <v>15</v>
      </c>
      <c r="D65" s="55">
        <v>769256.6</v>
      </c>
      <c r="E65" s="62">
        <v>794665.3</v>
      </c>
      <c r="F65" s="62">
        <f t="shared" si="0"/>
        <v>25408.70000000007</v>
      </c>
      <c r="G65" s="20">
        <v>769092.7</v>
      </c>
      <c r="H65" s="21">
        <v>75</v>
      </c>
    </row>
    <row r="66" spans="1:11" ht="18" customHeight="1">
      <c r="A66" s="18" t="s">
        <v>81</v>
      </c>
      <c r="B66" s="19" t="s">
        <v>36</v>
      </c>
      <c r="C66" s="19" t="s">
        <v>19</v>
      </c>
      <c r="D66" s="55">
        <v>35284.9</v>
      </c>
      <c r="E66" s="62">
        <v>47806.9</v>
      </c>
      <c r="F66" s="62">
        <f t="shared" si="0"/>
        <v>12522</v>
      </c>
      <c r="G66" s="20">
        <v>47156.2</v>
      </c>
      <c r="H66" s="21">
        <v>99.9</v>
      </c>
    </row>
    <row r="67" spans="1:11" ht="18" customHeight="1">
      <c r="A67" s="14" t="s">
        <v>82</v>
      </c>
      <c r="B67" s="9" t="s">
        <v>23</v>
      </c>
      <c r="C67" s="9"/>
      <c r="D67" s="57">
        <f>D68+D69+D70+D71</f>
        <v>43676.6</v>
      </c>
      <c r="E67" s="59">
        <v>95157.5</v>
      </c>
      <c r="F67" s="60">
        <f t="shared" si="0"/>
        <v>51480.9</v>
      </c>
      <c r="G67" s="15">
        <v>95034</v>
      </c>
      <c r="H67" s="16">
        <v>73.790000000000006</v>
      </c>
    </row>
    <row r="68" spans="1:11" ht="18" customHeight="1">
      <c r="A68" s="18" t="s">
        <v>83</v>
      </c>
      <c r="B68" s="19" t="s">
        <v>23</v>
      </c>
      <c r="C68" s="19" t="s">
        <v>11</v>
      </c>
      <c r="D68" s="55">
        <v>3850</v>
      </c>
      <c r="E68" s="62">
        <v>4289.8</v>
      </c>
      <c r="F68" s="62">
        <f t="shared" si="0"/>
        <v>439.80000000000018</v>
      </c>
      <c r="G68" s="20">
        <v>4289.8</v>
      </c>
      <c r="H68" s="21">
        <v>100</v>
      </c>
    </row>
    <row r="69" spans="1:11" ht="18" customHeight="1">
      <c r="A69" s="18" t="s">
        <v>84</v>
      </c>
      <c r="B69" s="19" t="s">
        <v>23</v>
      </c>
      <c r="C69" s="19" t="s">
        <v>29</v>
      </c>
      <c r="D69" s="55">
        <v>15300</v>
      </c>
      <c r="E69" s="62">
        <v>58329.8</v>
      </c>
      <c r="F69" s="62">
        <f t="shared" si="0"/>
        <v>43029.8</v>
      </c>
      <c r="G69" s="20">
        <v>58329.8</v>
      </c>
      <c r="H69" s="21">
        <v>67.2</v>
      </c>
    </row>
    <row r="70" spans="1:11" ht="18" customHeight="1">
      <c r="A70" s="18" t="s">
        <v>85</v>
      </c>
      <c r="B70" s="19" t="s">
        <v>23</v>
      </c>
      <c r="C70" s="19" t="s">
        <v>13</v>
      </c>
      <c r="D70" s="55">
        <v>14764.7</v>
      </c>
      <c r="E70" s="62">
        <v>21055</v>
      </c>
      <c r="F70" s="62">
        <f t="shared" si="0"/>
        <v>6290.2999999999993</v>
      </c>
      <c r="G70" s="20">
        <v>21055</v>
      </c>
      <c r="H70" s="21">
        <v>100</v>
      </c>
    </row>
    <row r="71" spans="1:11" s="17" customFormat="1" ht="18" customHeight="1">
      <c r="A71" s="18" t="s">
        <v>86</v>
      </c>
      <c r="B71" s="25" t="s">
        <v>23</v>
      </c>
      <c r="C71" s="28" t="s">
        <v>17</v>
      </c>
      <c r="D71" s="58">
        <v>9761.9</v>
      </c>
      <c r="E71" s="62">
        <v>11482.9</v>
      </c>
      <c r="F71" s="62">
        <f t="shared" si="0"/>
        <v>1721</v>
      </c>
      <c r="G71" s="20">
        <v>11359.4</v>
      </c>
      <c r="H71" s="21">
        <v>99.82</v>
      </c>
    </row>
    <row r="72" spans="1:11" s="17" customFormat="1" ht="18" customHeight="1">
      <c r="A72" s="23" t="s">
        <v>87</v>
      </c>
      <c r="B72" s="24" t="s">
        <v>25</v>
      </c>
      <c r="C72" s="10"/>
      <c r="D72" s="53">
        <f>D73</f>
        <v>17930.400000000001</v>
      </c>
      <c r="E72" s="59">
        <v>18785</v>
      </c>
      <c r="F72" s="60">
        <f t="shared" si="0"/>
        <v>854.59999999999854</v>
      </c>
      <c r="G72" s="15">
        <v>18785</v>
      </c>
      <c r="H72" s="16">
        <v>100</v>
      </c>
    </row>
    <row r="73" spans="1:11" s="17" customFormat="1" ht="18" customHeight="1">
      <c r="A73" s="29" t="s">
        <v>88</v>
      </c>
      <c r="B73" s="25" t="s">
        <v>25</v>
      </c>
      <c r="C73" s="28" t="s">
        <v>29</v>
      </c>
      <c r="D73" s="58">
        <v>17930.400000000001</v>
      </c>
      <c r="E73" s="62">
        <v>18785</v>
      </c>
      <c r="F73" s="62">
        <f t="shared" si="0"/>
        <v>854.59999999999854</v>
      </c>
      <c r="G73" s="20">
        <v>18785</v>
      </c>
      <c r="H73" s="21">
        <v>100</v>
      </c>
    </row>
    <row r="74" spans="1:11" s="17" customFormat="1" ht="31.5">
      <c r="A74" s="23" t="s">
        <v>89</v>
      </c>
      <c r="B74" s="24" t="s">
        <v>27</v>
      </c>
      <c r="C74" s="10"/>
      <c r="D74" s="53">
        <f>D75</f>
        <v>158655</v>
      </c>
      <c r="E74" s="59">
        <v>63166.2</v>
      </c>
      <c r="F74" s="60">
        <f t="shared" si="0"/>
        <v>-95488.8</v>
      </c>
      <c r="G74" s="15">
        <v>49034.9</v>
      </c>
      <c r="H74" s="16">
        <v>66.5</v>
      </c>
    </row>
    <row r="75" spans="1:11" s="17" customFormat="1" ht="31.5">
      <c r="A75" s="30" t="s">
        <v>90</v>
      </c>
      <c r="B75" s="25" t="s">
        <v>27</v>
      </c>
      <c r="C75" s="28" t="s">
        <v>11</v>
      </c>
      <c r="D75" s="58">
        <v>158655</v>
      </c>
      <c r="E75" s="63">
        <v>63166.2</v>
      </c>
      <c r="F75" s="62">
        <f t="shared" ref="F75:F79" si="1">E75-D75</f>
        <v>-95488.8</v>
      </c>
      <c r="G75" s="26">
        <v>49034.9</v>
      </c>
      <c r="H75" s="21">
        <v>66.5</v>
      </c>
    </row>
    <row r="76" spans="1:11" s="17" customFormat="1" ht="47.25">
      <c r="A76" s="23" t="s">
        <v>91</v>
      </c>
      <c r="B76" s="24" t="s">
        <v>38</v>
      </c>
      <c r="C76" s="10"/>
      <c r="D76" s="53">
        <f>D77+D78+D79</f>
        <v>926971.20000000007</v>
      </c>
      <c r="E76" s="59">
        <v>1413689.3</v>
      </c>
      <c r="F76" s="60">
        <f t="shared" si="1"/>
        <v>486718.1</v>
      </c>
      <c r="G76" s="15">
        <v>1432339.6</v>
      </c>
      <c r="H76" s="16">
        <v>99.93</v>
      </c>
    </row>
    <row r="77" spans="1:11" s="17" customFormat="1" ht="47.25">
      <c r="A77" s="18" t="s">
        <v>92</v>
      </c>
      <c r="B77" s="25" t="s">
        <v>38</v>
      </c>
      <c r="C77" s="28" t="s">
        <v>11</v>
      </c>
      <c r="D77" s="58">
        <v>742203.8</v>
      </c>
      <c r="E77" s="63">
        <v>742203.8</v>
      </c>
      <c r="F77" s="62">
        <f t="shared" si="1"/>
        <v>0</v>
      </c>
      <c r="G77" s="26">
        <v>742203.8</v>
      </c>
      <c r="H77" s="21">
        <v>100</v>
      </c>
    </row>
    <row r="78" spans="1:11" s="17" customFormat="1" ht="18" customHeight="1">
      <c r="A78" s="18" t="s">
        <v>93</v>
      </c>
      <c r="B78" s="25" t="s">
        <v>38</v>
      </c>
      <c r="C78" s="28" t="s">
        <v>29</v>
      </c>
      <c r="D78" s="58">
        <v>169344.3</v>
      </c>
      <c r="E78" s="62">
        <v>384795.5</v>
      </c>
      <c r="F78" s="62">
        <f t="shared" si="1"/>
        <v>215451.2</v>
      </c>
      <c r="G78" s="20">
        <v>384795.5</v>
      </c>
      <c r="H78" s="21">
        <v>99.67</v>
      </c>
    </row>
    <row r="79" spans="1:11" s="17" customFormat="1" ht="18" customHeight="1">
      <c r="A79" s="18" t="s">
        <v>94</v>
      </c>
      <c r="B79" s="25" t="s">
        <v>38</v>
      </c>
      <c r="C79" s="28" t="s">
        <v>13</v>
      </c>
      <c r="D79" s="58">
        <v>15423.1</v>
      </c>
      <c r="E79" s="62">
        <v>286690</v>
      </c>
      <c r="F79" s="62">
        <f t="shared" si="1"/>
        <v>271266.90000000002</v>
      </c>
      <c r="G79" s="20">
        <v>305340.3</v>
      </c>
      <c r="H79" s="21">
        <v>100</v>
      </c>
    </row>
    <row r="80" spans="1:11" ht="18" customHeight="1" thickBot="1">
      <c r="A80" s="31" t="s">
        <v>95</v>
      </c>
      <c r="B80" s="32"/>
      <c r="C80" s="10"/>
      <c r="D80" s="53">
        <f>D9+D18+D21+D25+D34+D39+D43+D50+D53+D61+D67+D72+D74+D76</f>
        <v>11721460.299999999</v>
      </c>
      <c r="E80" s="64">
        <v>19702869.300000001</v>
      </c>
      <c r="F80" s="64">
        <f>F9+F18+F21+F25+F34+F39+F43+F50+F53+F61+F67+F72+F74+F76</f>
        <v>7981408.9999999991</v>
      </c>
      <c r="G80" s="33">
        <v>17877558.199999999</v>
      </c>
      <c r="H80" s="34">
        <v>88.66</v>
      </c>
      <c r="K80" s="35"/>
    </row>
    <row r="82" spans="1:7">
      <c r="A82" s="36"/>
      <c r="B82" s="17"/>
      <c r="E82" s="50"/>
      <c r="F82" s="50"/>
      <c r="G82" s="37"/>
    </row>
    <row r="83" spans="1:7">
      <c r="E83" s="50"/>
      <c r="F83" s="50"/>
      <c r="G83" s="37"/>
    </row>
    <row r="87" spans="1:7">
      <c r="A87" s="39"/>
      <c r="B87" s="40"/>
      <c r="C87" s="41"/>
      <c r="D87" s="52"/>
      <c r="E87" s="51"/>
    </row>
    <row r="88" spans="1:7">
      <c r="A88" s="39"/>
      <c r="B88" s="40"/>
      <c r="C88" s="41"/>
      <c r="D88" s="52"/>
      <c r="E88" s="52"/>
    </row>
    <row r="89" spans="1:7">
      <c r="A89" s="39"/>
      <c r="B89" s="40"/>
      <c r="C89" s="41"/>
      <c r="D89" s="52"/>
      <c r="E89" s="52"/>
    </row>
    <row r="90" spans="1:7">
      <c r="A90" s="39"/>
      <c r="B90" s="40"/>
      <c r="C90" s="41"/>
      <c r="D90" s="52"/>
      <c r="E90" s="52"/>
    </row>
  </sheetData>
  <mergeCells count="10">
    <mergeCell ref="H5:H6"/>
    <mergeCell ref="D5:D6"/>
    <mergeCell ref="E1:G1"/>
    <mergeCell ref="E2:G2"/>
    <mergeCell ref="A3:H3"/>
    <mergeCell ref="A5:A6"/>
    <mergeCell ref="B5:C5"/>
    <mergeCell ref="E5:E6"/>
    <mergeCell ref="F5:F6"/>
    <mergeCell ref="G5:G6"/>
  </mergeCells>
  <pageMargins left="0" right="0" top="0" bottom="0" header="0" footer="0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E10" sqref="E10"/>
    </sheetView>
  </sheetViews>
  <sheetFormatPr defaultColWidth="9.140625" defaultRowHeight="15.75"/>
  <cols>
    <col min="1" max="1" width="66" style="1" customWidth="1"/>
    <col min="2" max="2" width="11.5703125" style="2" customWidth="1"/>
    <col min="3" max="3" width="13.28515625" style="6" customWidth="1"/>
    <col min="4" max="4" width="20" style="48" customWidth="1"/>
    <col min="5" max="5" width="21.28515625" style="48" customWidth="1"/>
    <col min="6" max="6" width="18.85546875" style="48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9"/>
      <c r="F1" s="89"/>
      <c r="G1" s="89"/>
      <c r="H1" s="2"/>
    </row>
    <row r="2" spans="1:13" ht="20.2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ht="19.5" customHeight="1">
      <c r="C3" s="2"/>
      <c r="E3" s="82"/>
      <c r="F3" s="82"/>
      <c r="G3" s="82"/>
      <c r="H3" s="3"/>
      <c r="I3" s="4"/>
      <c r="J3" s="4"/>
      <c r="K3" s="4"/>
      <c r="L3" s="4"/>
      <c r="M3" s="4"/>
    </row>
    <row r="4" spans="1:13" ht="19.5" customHeight="1">
      <c r="C4" s="2"/>
      <c r="E4" s="82"/>
      <c r="F4" s="82"/>
      <c r="G4" s="82"/>
      <c r="H4" s="3"/>
      <c r="I4" s="4"/>
      <c r="J4" s="4"/>
      <c r="K4" s="4"/>
      <c r="L4" s="4"/>
      <c r="M4" s="4"/>
    </row>
    <row r="5" spans="1:13" s="5" customFormat="1" ht="48.75" customHeight="1">
      <c r="A5" s="83" t="s">
        <v>101</v>
      </c>
      <c r="B5" s="83"/>
      <c r="C5" s="83"/>
      <c r="D5" s="83"/>
      <c r="E5" s="83"/>
      <c r="F5" s="83"/>
      <c r="G5" s="83"/>
      <c r="H5" s="83"/>
    </row>
    <row r="6" spans="1:13" ht="14.25" customHeight="1" thickBot="1">
      <c r="G6" s="7" t="s">
        <v>0</v>
      </c>
      <c r="H6" s="2"/>
      <c r="I6" s="7"/>
    </row>
    <row r="7" spans="1:13" ht="48" customHeight="1">
      <c r="A7" s="84" t="s">
        <v>1</v>
      </c>
      <c r="B7" s="85" t="s">
        <v>2</v>
      </c>
      <c r="C7" s="85"/>
      <c r="D7" s="79" t="s">
        <v>102</v>
      </c>
      <c r="E7" s="90" t="s">
        <v>104</v>
      </c>
      <c r="F7" s="92" t="s">
        <v>98</v>
      </c>
      <c r="G7" s="88" t="s">
        <v>3</v>
      </c>
      <c r="H7" s="77" t="s">
        <v>4</v>
      </c>
    </row>
    <row r="8" spans="1:13" ht="22.5" customHeight="1" thickBot="1">
      <c r="A8" s="84"/>
      <c r="B8" s="8" t="s">
        <v>5</v>
      </c>
      <c r="C8" s="8" t="s">
        <v>6</v>
      </c>
      <c r="D8" s="80"/>
      <c r="E8" s="91"/>
      <c r="F8" s="93"/>
      <c r="G8" s="88"/>
      <c r="H8" s="78"/>
    </row>
    <row r="9" spans="1:13" s="6" customFormat="1" ht="16.5" customHeight="1">
      <c r="A9" s="9">
        <v>1</v>
      </c>
      <c r="B9" s="10">
        <v>2</v>
      </c>
      <c r="C9" s="10" t="s">
        <v>7</v>
      </c>
      <c r="D9" s="47" t="s">
        <v>9</v>
      </c>
      <c r="E9" s="47" t="s">
        <v>99</v>
      </c>
      <c r="F9" s="47" t="s">
        <v>8</v>
      </c>
      <c r="G9" s="10" t="s">
        <v>8</v>
      </c>
      <c r="H9" s="11" t="s">
        <v>9</v>
      </c>
    </row>
    <row r="10" spans="1:13" s="6" customFormat="1" ht="16.5" customHeight="1">
      <c r="A10" s="12"/>
      <c r="B10" s="10"/>
      <c r="C10" s="10"/>
      <c r="D10" s="49"/>
      <c r="E10" s="49"/>
      <c r="F10" s="49"/>
      <c r="G10" s="10"/>
      <c r="H10" s="13"/>
    </row>
    <row r="11" spans="1:13" s="17" customFormat="1" ht="20.100000000000001" customHeight="1">
      <c r="A11" s="14" t="s">
        <v>10</v>
      </c>
      <c r="B11" s="9" t="s">
        <v>11</v>
      </c>
      <c r="C11" s="9"/>
      <c r="D11" s="59">
        <f>D12+D13+D14+D15+D16+D17+D18+D19</f>
        <v>1001658.5</v>
      </c>
      <c r="E11" s="59">
        <f>SUM(E12:E19)</f>
        <v>925072.20000000007</v>
      </c>
      <c r="F11" s="60">
        <f>SUM(F12:F19)</f>
        <v>-76586.299999999959</v>
      </c>
      <c r="G11" s="15">
        <v>721671</v>
      </c>
      <c r="H11" s="16">
        <v>81.97</v>
      </c>
    </row>
    <row r="12" spans="1:13" ht="48" customHeight="1">
      <c r="A12" s="18" t="s">
        <v>12</v>
      </c>
      <c r="B12" s="19" t="s">
        <v>11</v>
      </c>
      <c r="C12" s="19" t="s">
        <v>13</v>
      </c>
      <c r="D12" s="61">
        <v>51580</v>
      </c>
      <c r="E12" s="62">
        <v>56610.7</v>
      </c>
      <c r="F12" s="62">
        <f>E12-D12</f>
        <v>5030.6999999999971</v>
      </c>
      <c r="G12" s="20">
        <v>55060.7</v>
      </c>
      <c r="H12" s="21">
        <v>96.07</v>
      </c>
    </row>
    <row r="13" spans="1:13" ht="63" customHeight="1">
      <c r="A13" s="18" t="s">
        <v>14</v>
      </c>
      <c r="B13" s="19" t="s">
        <v>11</v>
      </c>
      <c r="C13" s="19" t="s">
        <v>15</v>
      </c>
      <c r="D13" s="61">
        <v>96271.8</v>
      </c>
      <c r="E13" s="62">
        <v>96741.9</v>
      </c>
      <c r="F13" s="62">
        <f t="shared" ref="F13:F75" si="0">E13-D13</f>
        <v>470.09999999999127</v>
      </c>
      <c r="G13" s="20">
        <v>91199.4</v>
      </c>
      <c r="H13" s="21">
        <v>96.35</v>
      </c>
    </row>
    <row r="14" spans="1:13" ht="18" customHeight="1">
      <c r="A14" s="18" t="s">
        <v>16</v>
      </c>
      <c r="B14" s="19" t="s">
        <v>11</v>
      </c>
      <c r="C14" s="19" t="s">
        <v>17</v>
      </c>
      <c r="D14" s="61">
        <v>34401.199999999997</v>
      </c>
      <c r="E14" s="62">
        <v>36372.199999999997</v>
      </c>
      <c r="F14" s="62">
        <f t="shared" si="0"/>
        <v>1971</v>
      </c>
      <c r="G14" s="20">
        <v>36144.400000000001</v>
      </c>
      <c r="H14" s="21">
        <v>96.2</v>
      </c>
    </row>
    <row r="15" spans="1:13" ht="46.5" customHeight="1">
      <c r="A15" s="18" t="s">
        <v>18</v>
      </c>
      <c r="B15" s="19" t="s">
        <v>11</v>
      </c>
      <c r="C15" s="19" t="s">
        <v>19</v>
      </c>
      <c r="D15" s="61">
        <v>55186.1</v>
      </c>
      <c r="E15" s="62">
        <v>54977.599999999999</v>
      </c>
      <c r="F15" s="62">
        <f t="shared" si="0"/>
        <v>-208.5</v>
      </c>
      <c r="G15" s="20">
        <v>54087.1</v>
      </c>
      <c r="H15" s="21">
        <v>99.13</v>
      </c>
    </row>
    <row r="16" spans="1:13" ht="18" customHeight="1">
      <c r="A16" s="18" t="s">
        <v>20</v>
      </c>
      <c r="B16" s="19" t="s">
        <v>11</v>
      </c>
      <c r="C16" s="19" t="s">
        <v>21</v>
      </c>
      <c r="D16" s="61">
        <v>63509.599999999999</v>
      </c>
      <c r="E16" s="62">
        <v>63701.8</v>
      </c>
      <c r="F16" s="62">
        <f t="shared" si="0"/>
        <v>192.20000000000437</v>
      </c>
      <c r="G16" s="20">
        <v>56341.3</v>
      </c>
      <c r="H16" s="21">
        <v>98.26</v>
      </c>
    </row>
    <row r="17" spans="1:8" ht="18" customHeight="1">
      <c r="A17" s="22" t="s">
        <v>22</v>
      </c>
      <c r="B17" s="19" t="s">
        <v>11</v>
      </c>
      <c r="C17" s="19" t="s">
        <v>23</v>
      </c>
      <c r="D17" s="61">
        <v>155769</v>
      </c>
      <c r="E17" s="62">
        <v>167257.1</v>
      </c>
      <c r="F17" s="62">
        <f t="shared" si="0"/>
        <v>11488.100000000006</v>
      </c>
      <c r="G17" s="20">
        <v>0</v>
      </c>
      <c r="H17" s="21">
        <v>0</v>
      </c>
    </row>
    <row r="18" spans="1:8" ht="31.5">
      <c r="A18" s="18" t="s">
        <v>24</v>
      </c>
      <c r="B18" s="19" t="s">
        <v>11</v>
      </c>
      <c r="C18" s="19" t="s">
        <v>25</v>
      </c>
      <c r="D18" s="61">
        <v>22045.7</v>
      </c>
      <c r="E18" s="62">
        <v>22147.7</v>
      </c>
      <c r="F18" s="62">
        <f t="shared" si="0"/>
        <v>102</v>
      </c>
      <c r="G18" s="20">
        <v>22297.7</v>
      </c>
      <c r="H18" s="21">
        <v>99.98</v>
      </c>
    </row>
    <row r="19" spans="1:8" ht="18" customHeight="1">
      <c r="A19" s="18" t="s">
        <v>26</v>
      </c>
      <c r="B19" s="19" t="s">
        <v>11</v>
      </c>
      <c r="C19" s="19" t="s">
        <v>27</v>
      </c>
      <c r="D19" s="61">
        <v>522895.1</v>
      </c>
      <c r="E19" s="62">
        <v>427263.2</v>
      </c>
      <c r="F19" s="62">
        <f t="shared" si="0"/>
        <v>-95631.899999999965</v>
      </c>
      <c r="G19" s="20">
        <v>406540.4</v>
      </c>
      <c r="H19" s="21">
        <v>82.86</v>
      </c>
    </row>
    <row r="20" spans="1:8" ht="18" customHeight="1">
      <c r="A20" s="23" t="s">
        <v>28</v>
      </c>
      <c r="B20" s="24" t="s">
        <v>29</v>
      </c>
      <c r="C20" s="24"/>
      <c r="D20" s="59">
        <f>D21+D22</f>
        <v>9588.2000000000007</v>
      </c>
      <c r="E20" s="59">
        <f>SUM(E21:E22)</f>
        <v>9423.7999999999993</v>
      </c>
      <c r="F20" s="60">
        <f>SUM(F21:F22)</f>
        <v>-164.39999999999964</v>
      </c>
      <c r="G20" s="15">
        <v>8031.4</v>
      </c>
      <c r="H20" s="16">
        <v>97.65</v>
      </c>
    </row>
    <row r="21" spans="1:8" ht="18" customHeight="1">
      <c r="A21" s="18" t="s">
        <v>30</v>
      </c>
      <c r="B21" s="25" t="s">
        <v>29</v>
      </c>
      <c r="C21" s="25" t="s">
        <v>13</v>
      </c>
      <c r="D21" s="54">
        <v>5563.5</v>
      </c>
      <c r="E21" s="63">
        <v>5563.5</v>
      </c>
      <c r="F21" s="62">
        <f t="shared" si="0"/>
        <v>0</v>
      </c>
      <c r="G21" s="26">
        <v>5563.5</v>
      </c>
      <c r="H21" s="21">
        <v>100</v>
      </c>
    </row>
    <row r="22" spans="1:8" ht="18" customHeight="1">
      <c r="A22" s="18" t="s">
        <v>31</v>
      </c>
      <c r="B22" s="19" t="s">
        <v>29</v>
      </c>
      <c r="C22" s="19" t="s">
        <v>15</v>
      </c>
      <c r="D22" s="55">
        <v>4024.7</v>
      </c>
      <c r="E22" s="63">
        <v>3860.3</v>
      </c>
      <c r="F22" s="62">
        <f t="shared" si="0"/>
        <v>-164.39999999999964</v>
      </c>
      <c r="G22" s="26">
        <v>2467.9</v>
      </c>
      <c r="H22" s="21">
        <v>93.85</v>
      </c>
    </row>
    <row r="23" spans="1:8" ht="31.5">
      <c r="A23" s="23" t="s">
        <v>32</v>
      </c>
      <c r="B23" s="24" t="s">
        <v>13</v>
      </c>
      <c r="C23" s="24"/>
      <c r="D23" s="56">
        <f>D24+D25+D26</f>
        <v>142185.30000000002</v>
      </c>
      <c r="E23" s="59">
        <f>SUM(E24:E26)</f>
        <v>152187.70000000001</v>
      </c>
      <c r="F23" s="60">
        <f>SUM(F24:F26)</f>
        <v>10002.4</v>
      </c>
      <c r="G23" s="15">
        <v>144092.70000000001</v>
      </c>
      <c r="H23" s="16">
        <v>97.1</v>
      </c>
    </row>
    <row r="24" spans="1:8" ht="45.75" customHeight="1">
      <c r="A24" s="18" t="s">
        <v>33</v>
      </c>
      <c r="B24" s="19" t="s">
        <v>13</v>
      </c>
      <c r="C24" s="19" t="s">
        <v>34</v>
      </c>
      <c r="D24" s="55">
        <v>34207.699999999997</v>
      </c>
      <c r="E24" s="63">
        <v>43067.5</v>
      </c>
      <c r="F24" s="62">
        <f t="shared" si="0"/>
        <v>8859.8000000000029</v>
      </c>
      <c r="G24" s="26">
        <v>38776.1</v>
      </c>
      <c r="H24" s="21">
        <v>89.8</v>
      </c>
    </row>
    <row r="25" spans="1:8" ht="18" customHeight="1">
      <c r="A25" s="18" t="s">
        <v>35</v>
      </c>
      <c r="B25" s="19" t="s">
        <v>13</v>
      </c>
      <c r="C25" s="19" t="s">
        <v>36</v>
      </c>
      <c r="D25" s="55">
        <v>99669</v>
      </c>
      <c r="E25" s="63">
        <v>99831.2</v>
      </c>
      <c r="F25" s="62">
        <f t="shared" si="0"/>
        <v>162.19999999999709</v>
      </c>
      <c r="G25" s="26">
        <v>96587.7</v>
      </c>
      <c r="H25" s="21">
        <v>99.86</v>
      </c>
    </row>
    <row r="26" spans="1:8" ht="31.5">
      <c r="A26" s="18" t="s">
        <v>37</v>
      </c>
      <c r="B26" s="19" t="s">
        <v>13</v>
      </c>
      <c r="C26" s="19" t="s">
        <v>38</v>
      </c>
      <c r="D26" s="55">
        <v>8308.6</v>
      </c>
      <c r="E26" s="62">
        <v>9289</v>
      </c>
      <c r="F26" s="62">
        <f t="shared" si="0"/>
        <v>980.39999999999964</v>
      </c>
      <c r="G26" s="20">
        <v>8728.9</v>
      </c>
      <c r="H26" s="21">
        <v>97</v>
      </c>
    </row>
    <row r="27" spans="1:8" ht="18" customHeight="1">
      <c r="A27" s="23" t="s">
        <v>39</v>
      </c>
      <c r="B27" s="24" t="s">
        <v>15</v>
      </c>
      <c r="C27" s="24"/>
      <c r="D27" s="56">
        <f>D28+D29+D30+D31+D32+D33+D34+D35</f>
        <v>1707296.7999999998</v>
      </c>
      <c r="E27" s="59">
        <f>SUM(E28:E35)</f>
        <v>4417670.9000000004</v>
      </c>
      <c r="F27" s="60">
        <f>SUM(F28:F35)</f>
        <v>2710374.1</v>
      </c>
      <c r="G27" s="15">
        <v>4304112.3</v>
      </c>
      <c r="H27" s="16">
        <v>73.67</v>
      </c>
    </row>
    <row r="28" spans="1:8" ht="18" customHeight="1">
      <c r="A28" s="18" t="s">
        <v>40</v>
      </c>
      <c r="B28" s="25" t="s">
        <v>15</v>
      </c>
      <c r="C28" s="25" t="s">
        <v>11</v>
      </c>
      <c r="D28" s="54">
        <v>88534.5</v>
      </c>
      <c r="E28" s="62">
        <v>91501.2</v>
      </c>
      <c r="F28" s="62">
        <f t="shared" si="0"/>
        <v>2966.6999999999971</v>
      </c>
      <c r="G28" s="20">
        <v>87613.5</v>
      </c>
      <c r="H28" s="21">
        <v>96.86</v>
      </c>
    </row>
    <row r="29" spans="1:8" ht="18" customHeight="1">
      <c r="A29" s="18" t="s">
        <v>41</v>
      </c>
      <c r="B29" s="19" t="s">
        <v>15</v>
      </c>
      <c r="C29" s="19" t="s">
        <v>17</v>
      </c>
      <c r="D29" s="55">
        <v>371428.2</v>
      </c>
      <c r="E29" s="62">
        <v>649856</v>
      </c>
      <c r="F29" s="62">
        <f t="shared" si="0"/>
        <v>278427.8</v>
      </c>
      <c r="G29" s="20">
        <v>638598.40000000002</v>
      </c>
      <c r="H29" s="21">
        <v>99.75</v>
      </c>
    </row>
    <row r="30" spans="1:8" ht="18" customHeight="1">
      <c r="A30" s="18" t="s">
        <v>42</v>
      </c>
      <c r="B30" s="19" t="s">
        <v>15</v>
      </c>
      <c r="C30" s="19" t="s">
        <v>19</v>
      </c>
      <c r="D30" s="55">
        <v>21655.3</v>
      </c>
      <c r="E30" s="62">
        <v>67325.2</v>
      </c>
      <c r="F30" s="62">
        <f t="shared" si="0"/>
        <v>45669.899999999994</v>
      </c>
      <c r="G30" s="20">
        <v>65353.1</v>
      </c>
      <c r="H30" s="21">
        <v>100</v>
      </c>
    </row>
    <row r="31" spans="1:8" ht="18" customHeight="1">
      <c r="A31" s="18" t="s">
        <v>43</v>
      </c>
      <c r="B31" s="19" t="s">
        <v>15</v>
      </c>
      <c r="C31" s="19" t="s">
        <v>21</v>
      </c>
      <c r="D31" s="55">
        <v>286695.59999999998</v>
      </c>
      <c r="E31" s="62">
        <v>332047.2</v>
      </c>
      <c r="F31" s="62">
        <f t="shared" si="0"/>
        <v>45351.600000000035</v>
      </c>
      <c r="G31" s="20">
        <v>440025.7</v>
      </c>
      <c r="H31" s="21">
        <v>100</v>
      </c>
    </row>
    <row r="32" spans="1:8" ht="18" customHeight="1">
      <c r="A32" s="18" t="s">
        <v>44</v>
      </c>
      <c r="B32" s="19" t="s">
        <v>15</v>
      </c>
      <c r="C32" s="19" t="s">
        <v>45</v>
      </c>
      <c r="D32" s="55">
        <v>40450.199999999997</v>
      </c>
      <c r="E32" s="62">
        <v>46814.8</v>
      </c>
      <c r="F32" s="62">
        <f t="shared" si="0"/>
        <v>6364.6000000000058</v>
      </c>
      <c r="G32" s="20">
        <v>60798.400000000001</v>
      </c>
      <c r="H32" s="21">
        <v>99.87</v>
      </c>
    </row>
    <row r="33" spans="1:8" ht="18" customHeight="1">
      <c r="A33" s="18" t="s">
        <v>46</v>
      </c>
      <c r="B33" s="19" t="s">
        <v>15</v>
      </c>
      <c r="C33" s="19" t="s">
        <v>34</v>
      </c>
      <c r="D33" s="55">
        <v>699308</v>
      </c>
      <c r="E33" s="62">
        <v>2963696</v>
      </c>
      <c r="F33" s="62">
        <f t="shared" si="0"/>
        <v>2264388</v>
      </c>
      <c r="G33" s="20">
        <v>2762293.2</v>
      </c>
      <c r="H33" s="21">
        <v>54.45</v>
      </c>
    </row>
    <row r="34" spans="1:8" ht="18" customHeight="1">
      <c r="A34" s="18" t="s">
        <v>47</v>
      </c>
      <c r="B34" s="19" t="s">
        <v>15</v>
      </c>
      <c r="C34" s="19" t="s">
        <v>36</v>
      </c>
      <c r="D34" s="55">
        <v>95653.3</v>
      </c>
      <c r="E34" s="62">
        <v>108482.5</v>
      </c>
      <c r="F34" s="62">
        <f t="shared" si="0"/>
        <v>12829.199999999997</v>
      </c>
      <c r="G34" s="20">
        <v>103076.1</v>
      </c>
      <c r="H34" s="21">
        <v>98.36</v>
      </c>
    </row>
    <row r="35" spans="1:8" ht="18" customHeight="1">
      <c r="A35" s="18" t="s">
        <v>48</v>
      </c>
      <c r="B35" s="19" t="s">
        <v>15</v>
      </c>
      <c r="C35" s="19" t="s">
        <v>25</v>
      </c>
      <c r="D35" s="55">
        <v>103571.7</v>
      </c>
      <c r="E35" s="62">
        <v>157948</v>
      </c>
      <c r="F35" s="62">
        <f t="shared" si="0"/>
        <v>54376.3</v>
      </c>
      <c r="G35" s="20">
        <v>146353.9</v>
      </c>
      <c r="H35" s="21">
        <v>90.73</v>
      </c>
    </row>
    <row r="36" spans="1:8" ht="18" customHeight="1">
      <c r="A36" s="23" t="s">
        <v>49</v>
      </c>
      <c r="B36" s="24" t="s">
        <v>17</v>
      </c>
      <c r="C36" s="24"/>
      <c r="D36" s="56">
        <f>D37+D38+D39+D40</f>
        <v>416772.7</v>
      </c>
      <c r="E36" s="59">
        <f>SUM(E37:E40)</f>
        <v>705894.2</v>
      </c>
      <c r="F36" s="60">
        <f>SUM(F37:F40)</f>
        <v>289121.5</v>
      </c>
      <c r="G36" s="15">
        <v>649353.5</v>
      </c>
      <c r="H36" s="16">
        <v>86.74</v>
      </c>
    </row>
    <row r="37" spans="1:8" ht="18" customHeight="1">
      <c r="A37" s="18" t="s">
        <v>50</v>
      </c>
      <c r="B37" s="19" t="s">
        <v>17</v>
      </c>
      <c r="C37" s="19" t="s">
        <v>11</v>
      </c>
      <c r="D37" s="55">
        <v>56077.7</v>
      </c>
      <c r="E37" s="62">
        <v>160659</v>
      </c>
      <c r="F37" s="62">
        <f t="shared" si="0"/>
        <v>104581.3</v>
      </c>
      <c r="G37" s="20">
        <v>162899.5</v>
      </c>
      <c r="H37" s="21">
        <v>98.2</v>
      </c>
    </row>
    <row r="38" spans="1:8" ht="18" customHeight="1">
      <c r="A38" s="18" t="s">
        <v>51</v>
      </c>
      <c r="B38" s="19" t="s">
        <v>17</v>
      </c>
      <c r="C38" s="19" t="s">
        <v>29</v>
      </c>
      <c r="D38" s="55">
        <v>354388</v>
      </c>
      <c r="E38" s="62">
        <v>539024.5</v>
      </c>
      <c r="F38" s="62">
        <f t="shared" si="0"/>
        <v>184636.5</v>
      </c>
      <c r="G38" s="20">
        <v>480451.1</v>
      </c>
      <c r="H38" s="21">
        <v>81.38</v>
      </c>
    </row>
    <row r="39" spans="1:8" ht="18" customHeight="1">
      <c r="A39" s="18" t="s">
        <v>52</v>
      </c>
      <c r="B39" s="19" t="s">
        <v>17</v>
      </c>
      <c r="C39" s="19" t="s">
        <v>13</v>
      </c>
      <c r="D39" s="55" t="s">
        <v>96</v>
      </c>
      <c r="E39" s="62">
        <v>500</v>
      </c>
      <c r="F39" s="62">
        <f t="shared" si="0"/>
        <v>0</v>
      </c>
      <c r="G39" s="20">
        <v>340</v>
      </c>
      <c r="H39" s="21">
        <v>100</v>
      </c>
    </row>
    <row r="40" spans="1:8">
      <c r="A40" s="18" t="s">
        <v>53</v>
      </c>
      <c r="B40" s="19" t="s">
        <v>17</v>
      </c>
      <c r="C40" s="19" t="s">
        <v>17</v>
      </c>
      <c r="D40" s="55">
        <v>5807</v>
      </c>
      <c r="E40" s="62">
        <v>5710.7</v>
      </c>
      <c r="F40" s="62">
        <f t="shared" si="0"/>
        <v>-96.300000000000182</v>
      </c>
      <c r="G40" s="20">
        <v>5662.9</v>
      </c>
      <c r="H40" s="21">
        <v>100</v>
      </c>
    </row>
    <row r="41" spans="1:8" ht="18" customHeight="1">
      <c r="A41" s="14" t="s">
        <v>54</v>
      </c>
      <c r="B41" s="9" t="s">
        <v>19</v>
      </c>
      <c r="C41" s="9"/>
      <c r="D41" s="57">
        <f>D42+D43+D44</f>
        <v>30206.3</v>
      </c>
      <c r="E41" s="59">
        <f>SUM(E42:E44)</f>
        <v>32479.7</v>
      </c>
      <c r="F41" s="60">
        <f>SUM(F42:F44)</f>
        <v>2273.4000000000015</v>
      </c>
      <c r="G41" s="15">
        <v>32807.300000000003</v>
      </c>
      <c r="H41" s="16">
        <v>86.89</v>
      </c>
    </row>
    <row r="42" spans="1:8" ht="18" customHeight="1">
      <c r="A42" s="18" t="s">
        <v>55</v>
      </c>
      <c r="B42" s="27" t="s">
        <v>19</v>
      </c>
      <c r="C42" s="19" t="s">
        <v>11</v>
      </c>
      <c r="D42" s="55" t="s">
        <v>97</v>
      </c>
      <c r="E42" s="63">
        <v>268</v>
      </c>
      <c r="F42" s="62">
        <f t="shared" si="0"/>
        <v>-32</v>
      </c>
      <c r="G42" s="26">
        <v>144.5</v>
      </c>
      <c r="H42" s="21">
        <v>100</v>
      </c>
    </row>
    <row r="43" spans="1:8" ht="31.5">
      <c r="A43" s="18" t="s">
        <v>56</v>
      </c>
      <c r="B43" s="19" t="s">
        <v>19</v>
      </c>
      <c r="C43" s="19" t="s">
        <v>13</v>
      </c>
      <c r="D43" s="55">
        <v>18587.3</v>
      </c>
      <c r="E43" s="62">
        <v>20654.7</v>
      </c>
      <c r="F43" s="62">
        <f t="shared" si="0"/>
        <v>2067.4000000000015</v>
      </c>
      <c r="G43" s="20">
        <v>20871.5</v>
      </c>
      <c r="H43" s="21">
        <v>77.819999999999993</v>
      </c>
    </row>
    <row r="44" spans="1:8" ht="18" customHeight="1">
      <c r="A44" s="18" t="s">
        <v>57</v>
      </c>
      <c r="B44" s="19" t="s">
        <v>19</v>
      </c>
      <c r="C44" s="19" t="s">
        <v>17</v>
      </c>
      <c r="D44" s="55">
        <v>11319</v>
      </c>
      <c r="E44" s="62">
        <v>11557</v>
      </c>
      <c r="F44" s="62">
        <f t="shared" si="0"/>
        <v>238</v>
      </c>
      <c r="G44" s="20">
        <v>11791.3</v>
      </c>
      <c r="H44" s="21">
        <v>100</v>
      </c>
    </row>
    <row r="45" spans="1:8" ht="18" customHeight="1">
      <c r="A45" s="14" t="s">
        <v>58</v>
      </c>
      <c r="B45" s="9" t="s">
        <v>21</v>
      </c>
      <c r="C45" s="9"/>
      <c r="D45" s="57">
        <f>D46+D47+D48+D49+D50+D51</f>
        <v>3559284.5</v>
      </c>
      <c r="E45" s="59">
        <f>SUM(E46:E51)</f>
        <v>3955889.7</v>
      </c>
      <c r="F45" s="60">
        <f>SUM(F46:F51)</f>
        <v>396605.20000000007</v>
      </c>
      <c r="G45" s="15">
        <v>4007222.2</v>
      </c>
      <c r="H45" s="16">
        <v>98.1</v>
      </c>
    </row>
    <row r="46" spans="1:8" ht="18" customHeight="1">
      <c r="A46" s="18" t="s">
        <v>59</v>
      </c>
      <c r="B46" s="25" t="s">
        <v>21</v>
      </c>
      <c r="C46" s="19" t="s">
        <v>11</v>
      </c>
      <c r="D46" s="55">
        <v>227424</v>
      </c>
      <c r="E46" s="62">
        <v>513622.5</v>
      </c>
      <c r="F46" s="62">
        <f t="shared" si="0"/>
        <v>286198.5</v>
      </c>
      <c r="G46" s="20">
        <v>553466.1</v>
      </c>
      <c r="H46" s="21">
        <v>100</v>
      </c>
    </row>
    <row r="47" spans="1:8" ht="18" customHeight="1">
      <c r="A47" s="18" t="s">
        <v>60</v>
      </c>
      <c r="B47" s="19" t="s">
        <v>21</v>
      </c>
      <c r="C47" s="19" t="s">
        <v>29</v>
      </c>
      <c r="D47" s="55">
        <v>2828650.5</v>
      </c>
      <c r="E47" s="62">
        <v>2910566.6</v>
      </c>
      <c r="F47" s="62">
        <f t="shared" si="0"/>
        <v>81916.100000000093</v>
      </c>
      <c r="G47" s="20">
        <v>2925899.5</v>
      </c>
      <c r="H47" s="21">
        <v>97.89</v>
      </c>
    </row>
    <row r="48" spans="1:8" ht="18" customHeight="1">
      <c r="A48" s="18" t="s">
        <v>61</v>
      </c>
      <c r="B48" s="19" t="s">
        <v>21</v>
      </c>
      <c r="C48" s="19" t="s">
        <v>15</v>
      </c>
      <c r="D48" s="55">
        <v>355641.2</v>
      </c>
      <c r="E48" s="62">
        <v>355431.4</v>
      </c>
      <c r="F48" s="62">
        <f t="shared" si="0"/>
        <v>-209.79999999998836</v>
      </c>
      <c r="G48" s="20">
        <v>360724</v>
      </c>
      <c r="H48" s="21">
        <v>99.82</v>
      </c>
    </row>
    <row r="49" spans="1:8" ht="31.5">
      <c r="A49" s="18" t="s">
        <v>62</v>
      </c>
      <c r="B49" s="19" t="s">
        <v>21</v>
      </c>
      <c r="C49" s="19" t="s">
        <v>17</v>
      </c>
      <c r="D49" s="55">
        <v>24521.8</v>
      </c>
      <c r="E49" s="62">
        <v>23454.1</v>
      </c>
      <c r="F49" s="62">
        <f t="shared" si="0"/>
        <v>-1067.7000000000007</v>
      </c>
      <c r="G49" s="20">
        <v>21208.7</v>
      </c>
      <c r="H49" s="21">
        <v>98.73</v>
      </c>
    </row>
    <row r="50" spans="1:8" ht="18" customHeight="1">
      <c r="A50" s="18" t="s">
        <v>63</v>
      </c>
      <c r="B50" s="19" t="s">
        <v>21</v>
      </c>
      <c r="C50" s="19" t="s">
        <v>21</v>
      </c>
      <c r="D50" s="55">
        <v>70539.899999999994</v>
      </c>
      <c r="E50" s="62">
        <v>101823.7</v>
      </c>
      <c r="F50" s="62">
        <f t="shared" si="0"/>
        <v>31283.800000000003</v>
      </c>
      <c r="G50" s="20">
        <v>100607.7</v>
      </c>
      <c r="H50" s="21">
        <v>99.92</v>
      </c>
    </row>
    <row r="51" spans="1:8" ht="18" customHeight="1">
      <c r="A51" s="18" t="s">
        <v>64</v>
      </c>
      <c r="B51" s="19" t="s">
        <v>21</v>
      </c>
      <c r="C51" s="19" t="s">
        <v>34</v>
      </c>
      <c r="D51" s="55">
        <v>52507.1</v>
      </c>
      <c r="E51" s="62">
        <v>50991.4</v>
      </c>
      <c r="F51" s="62">
        <f t="shared" si="0"/>
        <v>-1515.6999999999971</v>
      </c>
      <c r="G51" s="20">
        <v>45316.2</v>
      </c>
      <c r="H51" s="21">
        <v>87.28</v>
      </c>
    </row>
    <row r="52" spans="1:8" ht="18" customHeight="1">
      <c r="A52" s="14" t="s">
        <v>65</v>
      </c>
      <c r="B52" s="9" t="s">
        <v>45</v>
      </c>
      <c r="C52" s="9"/>
      <c r="D52" s="57">
        <f>D53+D54</f>
        <v>192346.9</v>
      </c>
      <c r="E52" s="59">
        <f>SUM(E53:E54)</f>
        <v>228432.69999999998</v>
      </c>
      <c r="F52" s="60">
        <f>SUM(F53:F54)</f>
        <v>36085.799999999988</v>
      </c>
      <c r="G52" s="15">
        <v>277568</v>
      </c>
      <c r="H52" s="16">
        <v>93.81</v>
      </c>
    </row>
    <row r="53" spans="1:8" ht="18" customHeight="1">
      <c r="A53" s="18" t="s">
        <v>66</v>
      </c>
      <c r="B53" s="19" t="s">
        <v>45</v>
      </c>
      <c r="C53" s="19" t="s">
        <v>11</v>
      </c>
      <c r="D53" s="55">
        <v>177835.1</v>
      </c>
      <c r="E53" s="62">
        <v>213744.9</v>
      </c>
      <c r="F53" s="62">
        <f t="shared" si="0"/>
        <v>35909.799999999988</v>
      </c>
      <c r="G53" s="20">
        <v>263093.2</v>
      </c>
      <c r="H53" s="21">
        <v>93.45</v>
      </c>
    </row>
    <row r="54" spans="1:8" ht="18" customHeight="1">
      <c r="A54" s="18" t="s">
        <v>67</v>
      </c>
      <c r="B54" s="19" t="s">
        <v>45</v>
      </c>
      <c r="C54" s="19" t="s">
        <v>15</v>
      </c>
      <c r="D54" s="55">
        <v>14511.8</v>
      </c>
      <c r="E54" s="62">
        <v>14687.8</v>
      </c>
      <c r="F54" s="62">
        <f t="shared" si="0"/>
        <v>176</v>
      </c>
      <c r="G54" s="20">
        <v>14474.8</v>
      </c>
      <c r="H54" s="21">
        <v>99.77</v>
      </c>
    </row>
    <row r="55" spans="1:8" ht="18" customHeight="1">
      <c r="A55" s="14" t="s">
        <v>68</v>
      </c>
      <c r="B55" s="9" t="s">
        <v>34</v>
      </c>
      <c r="C55" s="9"/>
      <c r="D55" s="57">
        <f>D56+D57+D58+D59+D60+D61+D62</f>
        <v>1558968.3</v>
      </c>
      <c r="E55" s="59">
        <f>SUM(E56:E62)</f>
        <v>2025081.9000000001</v>
      </c>
      <c r="F55" s="60">
        <f>SUM(F56:F62)</f>
        <v>466113.60000000009</v>
      </c>
      <c r="G55" s="15">
        <v>1910649.2</v>
      </c>
      <c r="H55" s="16">
        <v>92.65</v>
      </c>
    </row>
    <row r="56" spans="1:8" ht="18" customHeight="1">
      <c r="A56" s="18" t="s">
        <v>69</v>
      </c>
      <c r="B56" s="19" t="s">
        <v>34</v>
      </c>
      <c r="C56" s="19" t="s">
        <v>11</v>
      </c>
      <c r="D56" s="55">
        <v>240978.5</v>
      </c>
      <c r="E56" s="62">
        <v>367850.4</v>
      </c>
      <c r="F56" s="62">
        <f t="shared" si="0"/>
        <v>126871.90000000002</v>
      </c>
      <c r="G56" s="20">
        <v>274725.8</v>
      </c>
      <c r="H56" s="21">
        <v>88.19</v>
      </c>
    </row>
    <row r="57" spans="1:8" ht="18" customHeight="1">
      <c r="A57" s="18" t="s">
        <v>70</v>
      </c>
      <c r="B57" s="19" t="s">
        <v>34</v>
      </c>
      <c r="C57" s="19" t="s">
        <v>29</v>
      </c>
      <c r="D57" s="55">
        <v>97325.5</v>
      </c>
      <c r="E57" s="62">
        <v>156753</v>
      </c>
      <c r="F57" s="62">
        <f t="shared" si="0"/>
        <v>59427.5</v>
      </c>
      <c r="G57" s="20">
        <v>128900.1</v>
      </c>
      <c r="H57" s="21">
        <v>98.66</v>
      </c>
    </row>
    <row r="58" spans="1:8" ht="18" customHeight="1">
      <c r="A58" s="18" t="s">
        <v>71</v>
      </c>
      <c r="B58" s="19" t="s">
        <v>34</v>
      </c>
      <c r="C58" s="19" t="s">
        <v>13</v>
      </c>
      <c r="D58" s="55">
        <v>6499.7</v>
      </c>
      <c r="E58" s="62">
        <v>6499.7</v>
      </c>
      <c r="F58" s="62">
        <f t="shared" si="0"/>
        <v>0</v>
      </c>
      <c r="G58" s="20">
        <v>6499.7</v>
      </c>
      <c r="H58" s="21">
        <v>100</v>
      </c>
    </row>
    <row r="59" spans="1:8" ht="18" customHeight="1">
      <c r="A59" s="18" t="s">
        <v>72</v>
      </c>
      <c r="B59" s="19" t="s">
        <v>34</v>
      </c>
      <c r="C59" s="19" t="s">
        <v>15</v>
      </c>
      <c r="D59" s="55">
        <v>19513.3</v>
      </c>
      <c r="E59" s="62">
        <v>19868.599999999999</v>
      </c>
      <c r="F59" s="62">
        <f t="shared" si="0"/>
        <v>355.29999999999927</v>
      </c>
      <c r="G59" s="20">
        <v>20507.599999999999</v>
      </c>
      <c r="H59" s="21">
        <v>100</v>
      </c>
    </row>
    <row r="60" spans="1:8" ht="18" customHeight="1">
      <c r="A60" s="18" t="s">
        <v>73</v>
      </c>
      <c r="B60" s="19" t="s">
        <v>34</v>
      </c>
      <c r="C60" s="19" t="s">
        <v>17</v>
      </c>
      <c r="D60" s="55">
        <v>43768.5</v>
      </c>
      <c r="E60" s="62">
        <v>57477.3</v>
      </c>
      <c r="F60" s="62">
        <f t="shared" si="0"/>
        <v>13708.800000000003</v>
      </c>
      <c r="G60" s="20">
        <v>53477.3</v>
      </c>
      <c r="H60" s="21">
        <v>100</v>
      </c>
    </row>
    <row r="61" spans="1:8" ht="31.5">
      <c r="A61" s="18" t="s">
        <v>74</v>
      </c>
      <c r="B61" s="19" t="s">
        <v>34</v>
      </c>
      <c r="C61" s="19" t="s">
        <v>19</v>
      </c>
      <c r="D61" s="55">
        <v>16606.3</v>
      </c>
      <c r="E61" s="62">
        <v>16606.3</v>
      </c>
      <c r="F61" s="62">
        <f t="shared" si="0"/>
        <v>0</v>
      </c>
      <c r="G61" s="20">
        <v>16606.3</v>
      </c>
      <c r="H61" s="21">
        <v>100</v>
      </c>
    </row>
    <row r="62" spans="1:8" ht="18" customHeight="1">
      <c r="A62" s="18" t="s">
        <v>75</v>
      </c>
      <c r="B62" s="19" t="s">
        <v>34</v>
      </c>
      <c r="C62" s="19" t="s">
        <v>34</v>
      </c>
      <c r="D62" s="55">
        <v>1134276.5</v>
      </c>
      <c r="E62" s="62">
        <v>1400026.6</v>
      </c>
      <c r="F62" s="62">
        <f t="shared" si="0"/>
        <v>265750.10000000009</v>
      </c>
      <c r="G62" s="20">
        <v>1409932.4</v>
      </c>
      <c r="H62" s="21">
        <v>91.9</v>
      </c>
    </row>
    <row r="63" spans="1:8" ht="18" customHeight="1">
      <c r="A63" s="14" t="s">
        <v>76</v>
      </c>
      <c r="B63" s="9" t="s">
        <v>36</v>
      </c>
      <c r="C63" s="9"/>
      <c r="D63" s="57">
        <f>SUM(D64:D68)</f>
        <v>1955919.6</v>
      </c>
      <c r="E63" s="59">
        <f>SUM(E64:E68)</f>
        <v>3650767.2</v>
      </c>
      <c r="F63" s="60">
        <f>SUM(F64:F68)</f>
        <v>1694847.6</v>
      </c>
      <c r="G63" s="15">
        <v>4226857.0999999996</v>
      </c>
      <c r="H63" s="16">
        <v>93.14</v>
      </c>
    </row>
    <row r="64" spans="1:8" ht="18" customHeight="1">
      <c r="A64" s="18" t="s">
        <v>77</v>
      </c>
      <c r="B64" s="19" t="s">
        <v>36</v>
      </c>
      <c r="C64" s="19" t="s">
        <v>11</v>
      </c>
      <c r="D64" s="55">
        <v>22927.3</v>
      </c>
      <c r="E64" s="62">
        <v>20716.3</v>
      </c>
      <c r="F64" s="62">
        <f t="shared" si="0"/>
        <v>-2211</v>
      </c>
      <c r="G64" s="20">
        <v>22671.4</v>
      </c>
      <c r="H64" s="21">
        <v>99.59</v>
      </c>
    </row>
    <row r="65" spans="1:8" ht="18" customHeight="1">
      <c r="A65" s="18" t="s">
        <v>78</v>
      </c>
      <c r="B65" s="19" t="s">
        <v>36</v>
      </c>
      <c r="C65" s="19" t="s">
        <v>29</v>
      </c>
      <c r="D65" s="55">
        <v>254466.1</v>
      </c>
      <c r="E65" s="62">
        <v>296961.59999999998</v>
      </c>
      <c r="F65" s="62">
        <f t="shared" si="0"/>
        <v>42495.499999999971</v>
      </c>
      <c r="G65" s="20">
        <v>310931.09999999998</v>
      </c>
      <c r="H65" s="21">
        <v>98.84</v>
      </c>
    </row>
    <row r="66" spans="1:8" ht="18" customHeight="1">
      <c r="A66" s="18" t="s">
        <v>79</v>
      </c>
      <c r="B66" s="19" t="s">
        <v>36</v>
      </c>
      <c r="C66" s="19" t="s">
        <v>13</v>
      </c>
      <c r="D66" s="55">
        <v>873984.7</v>
      </c>
      <c r="E66" s="62">
        <v>2475389</v>
      </c>
      <c r="F66" s="62">
        <f t="shared" si="0"/>
        <v>1601404.3</v>
      </c>
      <c r="G66" s="20">
        <v>3077005.7</v>
      </c>
      <c r="H66" s="21">
        <v>96.45</v>
      </c>
    </row>
    <row r="67" spans="1:8" ht="18" customHeight="1">
      <c r="A67" s="18" t="s">
        <v>80</v>
      </c>
      <c r="B67" s="19" t="s">
        <v>36</v>
      </c>
      <c r="C67" s="19" t="s">
        <v>15</v>
      </c>
      <c r="D67" s="55">
        <v>769256.6</v>
      </c>
      <c r="E67" s="62">
        <v>810174.6</v>
      </c>
      <c r="F67" s="62">
        <f t="shared" si="0"/>
        <v>40918</v>
      </c>
      <c r="G67" s="20">
        <v>769092.7</v>
      </c>
      <c r="H67" s="21">
        <v>75</v>
      </c>
    </row>
    <row r="68" spans="1:8" ht="18" customHeight="1">
      <c r="A68" s="18" t="s">
        <v>81</v>
      </c>
      <c r="B68" s="19" t="s">
        <v>36</v>
      </c>
      <c r="C68" s="19" t="s">
        <v>19</v>
      </c>
      <c r="D68" s="55">
        <v>35284.9</v>
      </c>
      <c r="E68" s="62">
        <v>47525.7</v>
      </c>
      <c r="F68" s="62">
        <f t="shared" si="0"/>
        <v>12240.799999999996</v>
      </c>
      <c r="G68" s="20">
        <v>47156.2</v>
      </c>
      <c r="H68" s="21">
        <v>99.9</v>
      </c>
    </row>
    <row r="69" spans="1:8" ht="18" customHeight="1">
      <c r="A69" s="14" t="s">
        <v>82</v>
      </c>
      <c r="B69" s="9" t="s">
        <v>23</v>
      </c>
      <c r="C69" s="9"/>
      <c r="D69" s="57">
        <f>D70+D71+D72+D73</f>
        <v>43676.6</v>
      </c>
      <c r="E69" s="59">
        <f>SUM(E70:E73)</f>
        <v>94939</v>
      </c>
      <c r="F69" s="60">
        <f>SUM(F70:F73)</f>
        <v>51262.400000000009</v>
      </c>
      <c r="G69" s="15">
        <v>95034</v>
      </c>
      <c r="H69" s="16">
        <v>73.790000000000006</v>
      </c>
    </row>
    <row r="70" spans="1:8" ht="18" customHeight="1">
      <c r="A70" s="18" t="s">
        <v>83</v>
      </c>
      <c r="B70" s="19" t="s">
        <v>23</v>
      </c>
      <c r="C70" s="19" t="s">
        <v>11</v>
      </c>
      <c r="D70" s="55">
        <v>3850</v>
      </c>
      <c r="E70" s="62">
        <v>4289.8</v>
      </c>
      <c r="F70" s="62">
        <f t="shared" si="0"/>
        <v>439.80000000000018</v>
      </c>
      <c r="G70" s="20">
        <v>4289.8</v>
      </c>
      <c r="H70" s="21">
        <v>100</v>
      </c>
    </row>
    <row r="71" spans="1:8" ht="18" customHeight="1">
      <c r="A71" s="18" t="s">
        <v>84</v>
      </c>
      <c r="B71" s="19" t="s">
        <v>23</v>
      </c>
      <c r="C71" s="19" t="s">
        <v>29</v>
      </c>
      <c r="D71" s="55">
        <v>15300</v>
      </c>
      <c r="E71" s="62">
        <v>58329.8</v>
      </c>
      <c r="F71" s="62">
        <f t="shared" si="0"/>
        <v>43029.8</v>
      </c>
      <c r="G71" s="20">
        <v>58329.8</v>
      </c>
      <c r="H71" s="21">
        <v>67.2</v>
      </c>
    </row>
    <row r="72" spans="1:8" ht="18" customHeight="1">
      <c r="A72" s="18" t="s">
        <v>85</v>
      </c>
      <c r="B72" s="19" t="s">
        <v>23</v>
      </c>
      <c r="C72" s="19" t="s">
        <v>13</v>
      </c>
      <c r="D72" s="55">
        <v>14764.7</v>
      </c>
      <c r="E72" s="62">
        <v>20836.5</v>
      </c>
      <c r="F72" s="62">
        <f t="shared" si="0"/>
        <v>6071.7999999999993</v>
      </c>
      <c r="G72" s="20">
        <v>21055</v>
      </c>
      <c r="H72" s="21">
        <v>100</v>
      </c>
    </row>
    <row r="73" spans="1:8" s="17" customFormat="1" ht="18" customHeight="1">
      <c r="A73" s="18" t="s">
        <v>86</v>
      </c>
      <c r="B73" s="25" t="s">
        <v>23</v>
      </c>
      <c r="C73" s="28" t="s">
        <v>17</v>
      </c>
      <c r="D73" s="58">
        <v>9761.9</v>
      </c>
      <c r="E73" s="62">
        <v>11482.9</v>
      </c>
      <c r="F73" s="62">
        <f t="shared" si="0"/>
        <v>1721</v>
      </c>
      <c r="G73" s="20">
        <v>11359.4</v>
      </c>
      <c r="H73" s="21">
        <v>99.82</v>
      </c>
    </row>
    <row r="74" spans="1:8" s="17" customFormat="1" ht="18" customHeight="1">
      <c r="A74" s="23" t="s">
        <v>87</v>
      </c>
      <c r="B74" s="24" t="s">
        <v>25</v>
      </c>
      <c r="C74" s="10"/>
      <c r="D74" s="53">
        <f>D75</f>
        <v>17930.400000000001</v>
      </c>
      <c r="E74" s="59">
        <f>SUM(E75)</f>
        <v>18028</v>
      </c>
      <c r="F74" s="60">
        <f t="shared" si="0"/>
        <v>97.599999999998545</v>
      </c>
      <c r="G74" s="15">
        <v>18785</v>
      </c>
      <c r="H74" s="16">
        <v>100</v>
      </c>
    </row>
    <row r="75" spans="1:8" s="17" customFormat="1" ht="18" customHeight="1">
      <c r="A75" s="29" t="s">
        <v>88</v>
      </c>
      <c r="B75" s="25" t="s">
        <v>25</v>
      </c>
      <c r="C75" s="28" t="s">
        <v>29</v>
      </c>
      <c r="D75" s="58">
        <v>17930.400000000001</v>
      </c>
      <c r="E75" s="62">
        <v>18028</v>
      </c>
      <c r="F75" s="62">
        <f t="shared" si="0"/>
        <v>97.599999999998545</v>
      </c>
      <c r="G75" s="20">
        <v>18785</v>
      </c>
      <c r="H75" s="21">
        <v>100</v>
      </c>
    </row>
    <row r="76" spans="1:8" s="17" customFormat="1" ht="31.5">
      <c r="A76" s="23" t="s">
        <v>89</v>
      </c>
      <c r="B76" s="24" t="s">
        <v>27</v>
      </c>
      <c r="C76" s="10"/>
      <c r="D76" s="53">
        <f>D77</f>
        <v>158655</v>
      </c>
      <c r="E76" s="59">
        <f>SUM(E77)</f>
        <v>63166.2</v>
      </c>
      <c r="F76" s="60">
        <f>SUM(F77)</f>
        <v>-95488.8</v>
      </c>
      <c r="G76" s="15">
        <v>49034.9</v>
      </c>
      <c r="H76" s="16">
        <v>66.5</v>
      </c>
    </row>
    <row r="77" spans="1:8" s="17" customFormat="1" ht="31.5">
      <c r="A77" s="30" t="s">
        <v>90</v>
      </c>
      <c r="B77" s="25" t="s">
        <v>27</v>
      </c>
      <c r="C77" s="28" t="s">
        <v>11</v>
      </c>
      <c r="D77" s="58">
        <v>158655</v>
      </c>
      <c r="E77" s="63">
        <v>63166.2</v>
      </c>
      <c r="F77" s="62">
        <f t="shared" ref="F77:F81" si="1">E77-D77</f>
        <v>-95488.8</v>
      </c>
      <c r="G77" s="26">
        <v>49034.9</v>
      </c>
      <c r="H77" s="21">
        <v>66.5</v>
      </c>
    </row>
    <row r="78" spans="1:8" s="17" customFormat="1" ht="47.25">
      <c r="A78" s="23" t="s">
        <v>91</v>
      </c>
      <c r="B78" s="24" t="s">
        <v>38</v>
      </c>
      <c r="C78" s="10"/>
      <c r="D78" s="53">
        <f>D79+D80+D81</f>
        <v>926971.20000000007</v>
      </c>
      <c r="E78" s="59">
        <f>SUM(E79:E81)</f>
        <v>1397282.1</v>
      </c>
      <c r="F78" s="60">
        <f>SUM(F79:F81)</f>
        <v>470310.9</v>
      </c>
      <c r="G78" s="15">
        <v>1432339.6</v>
      </c>
      <c r="H78" s="16">
        <v>99.93</v>
      </c>
    </row>
    <row r="79" spans="1:8" s="17" customFormat="1" ht="47.25">
      <c r="A79" s="18" t="s">
        <v>92</v>
      </c>
      <c r="B79" s="25" t="s">
        <v>38</v>
      </c>
      <c r="C79" s="28" t="s">
        <v>11</v>
      </c>
      <c r="D79" s="58">
        <v>742203.8</v>
      </c>
      <c r="E79" s="63">
        <v>742203.8</v>
      </c>
      <c r="F79" s="62">
        <f t="shared" si="1"/>
        <v>0</v>
      </c>
      <c r="G79" s="26">
        <v>742203.8</v>
      </c>
      <c r="H79" s="21">
        <v>100</v>
      </c>
    </row>
    <row r="80" spans="1:8" s="17" customFormat="1" ht="18" customHeight="1">
      <c r="A80" s="18" t="s">
        <v>93</v>
      </c>
      <c r="B80" s="25" t="s">
        <v>38</v>
      </c>
      <c r="C80" s="28" t="s">
        <v>29</v>
      </c>
      <c r="D80" s="58">
        <v>169344.3</v>
      </c>
      <c r="E80" s="62">
        <v>381189</v>
      </c>
      <c r="F80" s="62">
        <f t="shared" si="1"/>
        <v>211844.7</v>
      </c>
      <c r="G80" s="20">
        <v>384795.5</v>
      </c>
      <c r="H80" s="21">
        <v>99.67</v>
      </c>
    </row>
    <row r="81" spans="1:11" s="17" customFormat="1" ht="18" customHeight="1">
      <c r="A81" s="18" t="s">
        <v>94</v>
      </c>
      <c r="B81" s="25" t="s">
        <v>38</v>
      </c>
      <c r="C81" s="28" t="s">
        <v>13</v>
      </c>
      <c r="D81" s="58">
        <v>15423.1</v>
      </c>
      <c r="E81" s="62">
        <v>273889.3</v>
      </c>
      <c r="F81" s="62">
        <f t="shared" si="1"/>
        <v>258466.19999999998</v>
      </c>
      <c r="G81" s="20">
        <v>305340.3</v>
      </c>
      <c r="H81" s="21">
        <v>100</v>
      </c>
    </row>
    <row r="82" spans="1:11" ht="18" customHeight="1" thickBot="1">
      <c r="A82" s="31" t="s">
        <v>95</v>
      </c>
      <c r="B82" s="32"/>
      <c r="C82" s="10"/>
      <c r="D82" s="53">
        <f>D78+D76+D74+D69+D63+D55+D52+D45+D41+D36+D27+D23+D20+D11</f>
        <v>11721460.300000001</v>
      </c>
      <c r="E82" s="64">
        <f>E11+E20+E23+E27+E36+E41+E45+E52+E55+E63+E69+E74+E76+E78</f>
        <v>17676315.300000001</v>
      </c>
      <c r="F82" s="64">
        <f>F11+F20+F23+F27+F36+F41+F45+F52+F55+F63+F69+F74+F76+F78</f>
        <v>5954855.0000000009</v>
      </c>
      <c r="G82" s="33">
        <v>17877558.199999999</v>
      </c>
      <c r="H82" s="34">
        <v>88.66</v>
      </c>
      <c r="K82" s="35"/>
    </row>
    <row r="84" spans="1:11">
      <c r="A84" s="36"/>
      <c r="B84" s="17"/>
      <c r="E84" s="50"/>
      <c r="F84" s="50"/>
      <c r="G84" s="37"/>
    </row>
    <row r="85" spans="1:11">
      <c r="E85" s="50"/>
      <c r="F85" s="50"/>
      <c r="G85" s="37"/>
    </row>
    <row r="89" spans="1:11">
      <c r="A89" s="39"/>
      <c r="B89" s="40"/>
      <c r="C89" s="41"/>
      <c r="D89" s="52"/>
      <c r="E89" s="51"/>
    </row>
    <row r="90" spans="1:11">
      <c r="A90" s="39"/>
      <c r="B90" s="40"/>
      <c r="C90" s="41"/>
      <c r="D90" s="52"/>
      <c r="E90" s="52"/>
    </row>
    <row r="91" spans="1:11">
      <c r="A91" s="39"/>
      <c r="B91" s="40"/>
      <c r="C91" s="41"/>
      <c r="D91" s="52"/>
      <c r="E91" s="52"/>
    </row>
    <row r="92" spans="1:11">
      <c r="A92" s="39"/>
      <c r="B92" s="40"/>
      <c r="C92" s="41"/>
      <c r="D92" s="52"/>
      <c r="E92" s="52"/>
    </row>
  </sheetData>
  <mergeCells count="12">
    <mergeCell ref="G7:G8"/>
    <mergeCell ref="H7:H8"/>
    <mergeCell ref="E1:G1"/>
    <mergeCell ref="E2:G2"/>
    <mergeCell ref="E3:G3"/>
    <mergeCell ref="E4:G4"/>
    <mergeCell ref="A5:H5"/>
    <mergeCell ref="A7:A8"/>
    <mergeCell ref="B7:C7"/>
    <mergeCell ref="D7:D8"/>
    <mergeCell ref="E7:E8"/>
    <mergeCell ref="F7:F8"/>
  </mergeCells>
  <pageMargins left="0" right="0" top="0" bottom="0" header="0" footer="0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workbookViewId="0">
      <selection activeCell="D12" sqref="D12"/>
    </sheetView>
  </sheetViews>
  <sheetFormatPr defaultColWidth="9.140625" defaultRowHeight="15.75"/>
  <cols>
    <col min="1" max="1" width="73.5703125" style="1" customWidth="1"/>
    <col min="2" max="2" width="11.5703125" style="2" customWidth="1"/>
    <col min="3" max="3" width="13.28515625" style="6" customWidth="1"/>
    <col min="4" max="4" width="20" style="35" customWidth="1"/>
    <col min="5" max="5" width="21.28515625" style="2" customWidth="1"/>
    <col min="6" max="6" width="18.85546875" style="2" customWidth="1"/>
    <col min="7" max="7" width="19.28515625" style="2" hidden="1" customWidth="1"/>
    <col min="8" max="8" width="20.28515625" style="38" hidden="1" customWidth="1"/>
    <col min="9" max="16384" width="9.140625" style="2"/>
  </cols>
  <sheetData>
    <row r="1" spans="1:13">
      <c r="C1" s="2"/>
      <c r="E1" s="89"/>
      <c r="F1" s="89"/>
      <c r="G1" s="89"/>
      <c r="H1" s="2"/>
    </row>
    <row r="2" spans="1:13" ht="20.25" customHeight="1">
      <c r="C2" s="2"/>
      <c r="E2" s="82"/>
      <c r="F2" s="82"/>
      <c r="G2" s="82"/>
      <c r="H2" s="3"/>
      <c r="I2" s="4"/>
      <c r="J2" s="4"/>
      <c r="K2" s="4"/>
      <c r="L2" s="4"/>
      <c r="M2" s="4"/>
    </row>
    <row r="3" spans="1:13" ht="19.5" customHeight="1">
      <c r="C3" s="2"/>
      <c r="E3" s="82"/>
      <c r="F3" s="82"/>
      <c r="G3" s="82"/>
      <c r="H3" s="3"/>
      <c r="I3" s="4"/>
      <c r="J3" s="4"/>
      <c r="K3" s="4"/>
      <c r="L3" s="4"/>
      <c r="M3" s="4"/>
    </row>
    <row r="4" spans="1:13" ht="19.5" customHeight="1">
      <c r="C4" s="2"/>
      <c r="E4" s="82"/>
      <c r="F4" s="82"/>
      <c r="G4" s="82"/>
      <c r="H4" s="3"/>
      <c r="I4" s="4"/>
      <c r="J4" s="4"/>
      <c r="K4" s="4"/>
      <c r="L4" s="4"/>
      <c r="M4" s="4"/>
    </row>
    <row r="5" spans="1:13" s="5" customFormat="1" ht="48.75" customHeight="1">
      <c r="A5" s="83" t="s">
        <v>101</v>
      </c>
      <c r="B5" s="83"/>
      <c r="C5" s="83"/>
      <c r="D5" s="83"/>
      <c r="E5" s="83"/>
      <c r="F5" s="83"/>
      <c r="G5" s="83"/>
      <c r="H5" s="83"/>
    </row>
    <row r="6" spans="1:13" ht="14.25" customHeight="1" thickBot="1">
      <c r="G6" s="7" t="s">
        <v>0</v>
      </c>
      <c r="H6" s="2"/>
      <c r="I6" s="7"/>
    </row>
    <row r="7" spans="1:13" ht="48" customHeight="1">
      <c r="A7" s="84" t="s">
        <v>1</v>
      </c>
      <c r="B7" s="85" t="s">
        <v>2</v>
      </c>
      <c r="C7" s="85"/>
      <c r="D7" s="94" t="s">
        <v>102</v>
      </c>
      <c r="E7" s="96" t="s">
        <v>103</v>
      </c>
      <c r="F7" s="88" t="s">
        <v>100</v>
      </c>
      <c r="G7" s="88" t="s">
        <v>3</v>
      </c>
      <c r="H7" s="77" t="s">
        <v>4</v>
      </c>
    </row>
    <row r="8" spans="1:13" ht="22.5" customHeight="1" thickBot="1">
      <c r="A8" s="84"/>
      <c r="B8" s="8" t="s">
        <v>5</v>
      </c>
      <c r="C8" s="8" t="s">
        <v>6</v>
      </c>
      <c r="D8" s="95"/>
      <c r="E8" s="96"/>
      <c r="F8" s="88"/>
      <c r="G8" s="88"/>
      <c r="H8" s="78"/>
    </row>
    <row r="9" spans="1:13" s="6" customFormat="1" ht="16.5" customHeight="1">
      <c r="A9" s="9">
        <v>1</v>
      </c>
      <c r="B9" s="10">
        <v>2</v>
      </c>
      <c r="C9" s="10" t="s">
        <v>7</v>
      </c>
      <c r="D9" s="44" t="s">
        <v>9</v>
      </c>
      <c r="E9" s="10" t="s">
        <v>99</v>
      </c>
      <c r="F9" s="10" t="s">
        <v>8</v>
      </c>
      <c r="G9" s="10" t="s">
        <v>8</v>
      </c>
      <c r="H9" s="11" t="s">
        <v>9</v>
      </c>
    </row>
    <row r="10" spans="1:13" s="6" customFormat="1" ht="16.5" customHeight="1">
      <c r="A10" s="12"/>
      <c r="B10" s="10"/>
      <c r="C10" s="10"/>
      <c r="D10" s="44"/>
      <c r="E10" s="10"/>
      <c r="F10" s="10"/>
      <c r="G10" s="10"/>
      <c r="H10" s="13"/>
    </row>
    <row r="11" spans="1:13" s="17" customFormat="1" ht="20.100000000000001" customHeight="1">
      <c r="A11" s="14" t="s">
        <v>10</v>
      </c>
      <c r="B11" s="9" t="s">
        <v>11</v>
      </c>
      <c r="C11" s="9"/>
      <c r="D11" s="65">
        <f>D12+D13+D14+D15+D16+D17+D18+D19</f>
        <v>1001658.5</v>
      </c>
      <c r="E11" s="65">
        <f>SUM(E12:E19)</f>
        <v>1046207.2999999999</v>
      </c>
      <c r="F11" s="66">
        <f>SUM(F12:F19)</f>
        <v>44548.800000000076</v>
      </c>
      <c r="G11" s="15">
        <v>721671</v>
      </c>
      <c r="H11" s="16">
        <v>81.97</v>
      </c>
    </row>
    <row r="12" spans="1:13" ht="48" customHeight="1">
      <c r="A12" s="18" t="s">
        <v>12</v>
      </c>
      <c r="B12" s="19" t="s">
        <v>11</v>
      </c>
      <c r="C12" s="19" t="s">
        <v>13</v>
      </c>
      <c r="D12" s="67">
        <v>51580</v>
      </c>
      <c r="E12" s="68">
        <v>55602.7</v>
      </c>
      <c r="F12" s="68">
        <f>E12-D12</f>
        <v>4022.6999999999971</v>
      </c>
      <c r="G12" s="20">
        <v>55060.7</v>
      </c>
      <c r="H12" s="21">
        <v>96.07</v>
      </c>
    </row>
    <row r="13" spans="1:13" ht="63" customHeight="1">
      <c r="A13" s="18" t="s">
        <v>14</v>
      </c>
      <c r="B13" s="19" t="s">
        <v>11</v>
      </c>
      <c r="C13" s="19" t="s">
        <v>15</v>
      </c>
      <c r="D13" s="67">
        <v>96271.8</v>
      </c>
      <c r="E13" s="68">
        <v>97195.8</v>
      </c>
      <c r="F13" s="68">
        <f t="shared" ref="F13:F75" si="0">E13-D13</f>
        <v>924</v>
      </c>
      <c r="G13" s="20">
        <v>91199.4</v>
      </c>
      <c r="H13" s="21">
        <v>96.35</v>
      </c>
    </row>
    <row r="14" spans="1:13" ht="18" customHeight="1">
      <c r="A14" s="18" t="s">
        <v>16</v>
      </c>
      <c r="B14" s="19" t="s">
        <v>11</v>
      </c>
      <c r="C14" s="19" t="s">
        <v>17</v>
      </c>
      <c r="D14" s="67">
        <v>34401.199999999997</v>
      </c>
      <c r="E14" s="68">
        <v>36531.199999999997</v>
      </c>
      <c r="F14" s="68">
        <f t="shared" si="0"/>
        <v>2130</v>
      </c>
      <c r="G14" s="20">
        <v>36144.400000000001</v>
      </c>
      <c r="H14" s="21">
        <v>96.2</v>
      </c>
    </row>
    <row r="15" spans="1:13" ht="46.5" customHeight="1">
      <c r="A15" s="18" t="s">
        <v>18</v>
      </c>
      <c r="B15" s="19" t="s">
        <v>11</v>
      </c>
      <c r="C15" s="19" t="s">
        <v>19</v>
      </c>
      <c r="D15" s="67">
        <v>55186.1</v>
      </c>
      <c r="E15" s="68">
        <v>55282</v>
      </c>
      <c r="F15" s="68">
        <f t="shared" si="0"/>
        <v>95.900000000001455</v>
      </c>
      <c r="G15" s="20">
        <v>54087.1</v>
      </c>
      <c r="H15" s="21">
        <v>99.13</v>
      </c>
    </row>
    <row r="16" spans="1:13" ht="18" customHeight="1">
      <c r="A16" s="18" t="s">
        <v>20</v>
      </c>
      <c r="B16" s="19" t="s">
        <v>11</v>
      </c>
      <c r="C16" s="19" t="s">
        <v>21</v>
      </c>
      <c r="D16" s="67">
        <v>63509.599999999999</v>
      </c>
      <c r="E16" s="68">
        <v>63509.599999999999</v>
      </c>
      <c r="F16" s="68">
        <f t="shared" si="0"/>
        <v>0</v>
      </c>
      <c r="G16" s="20">
        <v>56341.3</v>
      </c>
      <c r="H16" s="21">
        <v>98.26</v>
      </c>
    </row>
    <row r="17" spans="1:8" ht="18" customHeight="1">
      <c r="A17" s="22" t="s">
        <v>22</v>
      </c>
      <c r="B17" s="19" t="s">
        <v>11</v>
      </c>
      <c r="C17" s="19" t="s">
        <v>23</v>
      </c>
      <c r="D17" s="67">
        <v>155769</v>
      </c>
      <c r="E17" s="68">
        <v>286497.40000000002</v>
      </c>
      <c r="F17" s="68">
        <f t="shared" si="0"/>
        <v>130728.40000000002</v>
      </c>
      <c r="G17" s="20">
        <v>0</v>
      </c>
      <c r="H17" s="21">
        <v>0</v>
      </c>
    </row>
    <row r="18" spans="1:8" ht="31.5">
      <c r="A18" s="18" t="s">
        <v>24</v>
      </c>
      <c r="B18" s="19" t="s">
        <v>11</v>
      </c>
      <c r="C18" s="19" t="s">
        <v>25</v>
      </c>
      <c r="D18" s="67">
        <v>22045.7</v>
      </c>
      <c r="E18" s="68">
        <v>22345.7</v>
      </c>
      <c r="F18" s="68">
        <f t="shared" si="0"/>
        <v>300</v>
      </c>
      <c r="G18" s="20">
        <v>22297.7</v>
      </c>
      <c r="H18" s="21">
        <v>99.98</v>
      </c>
    </row>
    <row r="19" spans="1:8" ht="18" customHeight="1">
      <c r="A19" s="18" t="s">
        <v>26</v>
      </c>
      <c r="B19" s="19" t="s">
        <v>11</v>
      </c>
      <c r="C19" s="19" t="s">
        <v>27</v>
      </c>
      <c r="D19" s="67">
        <v>522895.1</v>
      </c>
      <c r="E19" s="68">
        <v>429242.9</v>
      </c>
      <c r="F19" s="68">
        <f t="shared" si="0"/>
        <v>-93652.199999999953</v>
      </c>
      <c r="G19" s="20">
        <v>406540.4</v>
      </c>
      <c r="H19" s="21">
        <v>82.86</v>
      </c>
    </row>
    <row r="20" spans="1:8" ht="18" customHeight="1">
      <c r="A20" s="23" t="s">
        <v>28</v>
      </c>
      <c r="B20" s="24" t="s">
        <v>29</v>
      </c>
      <c r="C20" s="24"/>
      <c r="D20" s="65">
        <f>D21+D22</f>
        <v>9588.2000000000007</v>
      </c>
      <c r="E20" s="65">
        <f>SUM(E21:E22)</f>
        <v>9745.2000000000007</v>
      </c>
      <c r="F20" s="66">
        <f>SUM(F21:F22)</f>
        <v>157</v>
      </c>
      <c r="G20" s="15">
        <v>8031.4</v>
      </c>
      <c r="H20" s="16">
        <v>97.65</v>
      </c>
    </row>
    <row r="21" spans="1:8" ht="18" customHeight="1">
      <c r="A21" s="18" t="s">
        <v>30</v>
      </c>
      <c r="B21" s="25" t="s">
        <v>29</v>
      </c>
      <c r="C21" s="25" t="s">
        <v>13</v>
      </c>
      <c r="D21" s="69">
        <v>5563.5</v>
      </c>
      <c r="E21" s="70">
        <v>5563.5</v>
      </c>
      <c r="F21" s="68">
        <f t="shared" si="0"/>
        <v>0</v>
      </c>
      <c r="G21" s="26">
        <v>5563.5</v>
      </c>
      <c r="H21" s="21">
        <v>100</v>
      </c>
    </row>
    <row r="22" spans="1:8" ht="18" customHeight="1">
      <c r="A22" s="18" t="s">
        <v>31</v>
      </c>
      <c r="B22" s="19" t="s">
        <v>29</v>
      </c>
      <c r="C22" s="19" t="s">
        <v>15</v>
      </c>
      <c r="D22" s="71">
        <v>4024.7</v>
      </c>
      <c r="E22" s="70">
        <v>4181.7</v>
      </c>
      <c r="F22" s="68">
        <f t="shared" si="0"/>
        <v>157</v>
      </c>
      <c r="G22" s="26">
        <v>2467.9</v>
      </c>
      <c r="H22" s="21">
        <v>93.85</v>
      </c>
    </row>
    <row r="23" spans="1:8" ht="31.5">
      <c r="A23" s="23" t="s">
        <v>32</v>
      </c>
      <c r="B23" s="24" t="s">
        <v>13</v>
      </c>
      <c r="C23" s="24"/>
      <c r="D23" s="72">
        <f>D24+D25+D26</f>
        <v>142185.30000000002</v>
      </c>
      <c r="E23" s="65">
        <f>SUM(E24:E26)</f>
        <v>146670.39999999999</v>
      </c>
      <c r="F23" s="66">
        <f>SUM(F24:F26)</f>
        <v>4485.1000000000022</v>
      </c>
      <c r="G23" s="15">
        <v>144092.70000000001</v>
      </c>
      <c r="H23" s="16">
        <v>97.1</v>
      </c>
    </row>
    <row r="24" spans="1:8" ht="45.75" customHeight="1">
      <c r="A24" s="18" t="s">
        <v>33</v>
      </c>
      <c r="B24" s="19" t="s">
        <v>13</v>
      </c>
      <c r="C24" s="19" t="s">
        <v>34</v>
      </c>
      <c r="D24" s="71">
        <v>34207.699999999997</v>
      </c>
      <c r="E24" s="70">
        <v>38006</v>
      </c>
      <c r="F24" s="68">
        <f t="shared" si="0"/>
        <v>3798.3000000000029</v>
      </c>
      <c r="G24" s="26">
        <v>38776.1</v>
      </c>
      <c r="H24" s="21">
        <v>89.8</v>
      </c>
    </row>
    <row r="25" spans="1:8" ht="18" customHeight="1">
      <c r="A25" s="18" t="s">
        <v>35</v>
      </c>
      <c r="B25" s="19" t="s">
        <v>13</v>
      </c>
      <c r="C25" s="19" t="s">
        <v>36</v>
      </c>
      <c r="D25" s="71">
        <v>99669</v>
      </c>
      <c r="E25" s="70">
        <v>99669</v>
      </c>
      <c r="F25" s="68">
        <f t="shared" si="0"/>
        <v>0</v>
      </c>
      <c r="G25" s="26">
        <v>96587.7</v>
      </c>
      <c r="H25" s="21">
        <v>99.86</v>
      </c>
    </row>
    <row r="26" spans="1:8" ht="31.5">
      <c r="A26" s="18" t="s">
        <v>37</v>
      </c>
      <c r="B26" s="19" t="s">
        <v>13</v>
      </c>
      <c r="C26" s="19" t="s">
        <v>38</v>
      </c>
      <c r="D26" s="71">
        <v>8308.6</v>
      </c>
      <c r="E26" s="68">
        <v>8995.4</v>
      </c>
      <c r="F26" s="68">
        <f t="shared" si="0"/>
        <v>686.79999999999927</v>
      </c>
      <c r="G26" s="20">
        <v>8728.9</v>
      </c>
      <c r="H26" s="21">
        <v>97</v>
      </c>
    </row>
    <row r="27" spans="1:8" ht="18" customHeight="1">
      <c r="A27" s="23" t="s">
        <v>39</v>
      </c>
      <c r="B27" s="24" t="s">
        <v>15</v>
      </c>
      <c r="C27" s="24"/>
      <c r="D27" s="72">
        <f>D28+D29+D30+D31+D32+D33+D34+D35</f>
        <v>1707296.7999999998</v>
      </c>
      <c r="E27" s="65">
        <f>SUM(E28:E35)</f>
        <v>3022984.8</v>
      </c>
      <c r="F27" s="66">
        <f>SUM(F28:F35)</f>
        <v>1315688.0000000002</v>
      </c>
      <c r="G27" s="15">
        <v>4304112.3</v>
      </c>
      <c r="H27" s="16">
        <v>73.67</v>
      </c>
    </row>
    <row r="28" spans="1:8" ht="18" customHeight="1">
      <c r="A28" s="18" t="s">
        <v>40</v>
      </c>
      <c r="B28" s="25" t="s">
        <v>15</v>
      </c>
      <c r="C28" s="25" t="s">
        <v>11</v>
      </c>
      <c r="D28" s="69">
        <v>88534.5</v>
      </c>
      <c r="E28" s="68">
        <v>91534.5</v>
      </c>
      <c r="F28" s="68">
        <f t="shared" si="0"/>
        <v>3000</v>
      </c>
      <c r="G28" s="20">
        <v>87613.5</v>
      </c>
      <c r="H28" s="21">
        <v>96.86</v>
      </c>
    </row>
    <row r="29" spans="1:8" ht="18" customHeight="1">
      <c r="A29" s="18" t="s">
        <v>41</v>
      </c>
      <c r="B29" s="19" t="s">
        <v>15</v>
      </c>
      <c r="C29" s="19" t="s">
        <v>17</v>
      </c>
      <c r="D29" s="71">
        <v>371428.2</v>
      </c>
      <c r="E29" s="68">
        <v>616248.19999999995</v>
      </c>
      <c r="F29" s="68">
        <f t="shared" si="0"/>
        <v>244819.99999999994</v>
      </c>
      <c r="G29" s="20">
        <v>638598.40000000002</v>
      </c>
      <c r="H29" s="21">
        <v>99.75</v>
      </c>
    </row>
    <row r="30" spans="1:8" ht="18" customHeight="1">
      <c r="A30" s="18" t="s">
        <v>42</v>
      </c>
      <c r="B30" s="19" t="s">
        <v>15</v>
      </c>
      <c r="C30" s="19" t="s">
        <v>19</v>
      </c>
      <c r="D30" s="71">
        <v>21655.3</v>
      </c>
      <c r="E30" s="68">
        <v>20967.400000000001</v>
      </c>
      <c r="F30" s="68">
        <f t="shared" si="0"/>
        <v>-687.89999999999782</v>
      </c>
      <c r="G30" s="20">
        <v>65353.1</v>
      </c>
      <c r="H30" s="21">
        <v>100</v>
      </c>
    </row>
    <row r="31" spans="1:8" ht="18" customHeight="1">
      <c r="A31" s="18" t="s">
        <v>43</v>
      </c>
      <c r="B31" s="19" t="s">
        <v>15</v>
      </c>
      <c r="C31" s="19" t="s">
        <v>21</v>
      </c>
      <c r="D31" s="71">
        <v>286695.59999999998</v>
      </c>
      <c r="E31" s="68">
        <v>280212.5</v>
      </c>
      <c r="F31" s="68">
        <f t="shared" si="0"/>
        <v>-6483.0999999999767</v>
      </c>
      <c r="G31" s="20">
        <v>440025.7</v>
      </c>
      <c r="H31" s="21">
        <v>100</v>
      </c>
    </row>
    <row r="32" spans="1:8" ht="18" customHeight="1">
      <c r="A32" s="18" t="s">
        <v>44</v>
      </c>
      <c r="B32" s="19" t="s">
        <v>15</v>
      </c>
      <c r="C32" s="19" t="s">
        <v>45</v>
      </c>
      <c r="D32" s="71">
        <v>40450.199999999997</v>
      </c>
      <c r="E32" s="68">
        <v>40814.800000000003</v>
      </c>
      <c r="F32" s="68">
        <f t="shared" si="0"/>
        <v>364.60000000000582</v>
      </c>
      <c r="G32" s="20">
        <v>60798.400000000001</v>
      </c>
      <c r="H32" s="21">
        <v>99.87</v>
      </c>
    </row>
    <row r="33" spans="1:8" ht="18" customHeight="1">
      <c r="A33" s="18" t="s">
        <v>46</v>
      </c>
      <c r="B33" s="19" t="s">
        <v>15</v>
      </c>
      <c r="C33" s="19" t="s">
        <v>34</v>
      </c>
      <c r="D33" s="71">
        <v>699308</v>
      </c>
      <c r="E33" s="68">
        <v>1728582.6</v>
      </c>
      <c r="F33" s="68">
        <f t="shared" si="0"/>
        <v>1029274.6000000001</v>
      </c>
      <c r="G33" s="20">
        <v>2762293.2</v>
      </c>
      <c r="H33" s="21">
        <v>54.45</v>
      </c>
    </row>
    <row r="34" spans="1:8" ht="18" customHeight="1">
      <c r="A34" s="18" t="s">
        <v>47</v>
      </c>
      <c r="B34" s="19" t="s">
        <v>15</v>
      </c>
      <c r="C34" s="19" t="s">
        <v>36</v>
      </c>
      <c r="D34" s="71">
        <v>95653.3</v>
      </c>
      <c r="E34" s="68">
        <v>110853.3</v>
      </c>
      <c r="F34" s="68">
        <f t="shared" si="0"/>
        <v>15200</v>
      </c>
      <c r="G34" s="20">
        <v>103076.1</v>
      </c>
      <c r="H34" s="21">
        <v>98.36</v>
      </c>
    </row>
    <row r="35" spans="1:8" ht="18" customHeight="1">
      <c r="A35" s="18" t="s">
        <v>48</v>
      </c>
      <c r="B35" s="19" t="s">
        <v>15</v>
      </c>
      <c r="C35" s="19" t="s">
        <v>25</v>
      </c>
      <c r="D35" s="71">
        <v>103571.7</v>
      </c>
      <c r="E35" s="68">
        <v>133771.5</v>
      </c>
      <c r="F35" s="68">
        <f t="shared" si="0"/>
        <v>30199.800000000003</v>
      </c>
      <c r="G35" s="20">
        <v>146353.9</v>
      </c>
      <c r="H35" s="21">
        <v>90.73</v>
      </c>
    </row>
    <row r="36" spans="1:8" ht="18" customHeight="1">
      <c r="A36" s="23" t="s">
        <v>49</v>
      </c>
      <c r="B36" s="24" t="s">
        <v>17</v>
      </c>
      <c r="C36" s="24"/>
      <c r="D36" s="72">
        <f>D37+D38+D39+D40</f>
        <v>416772.7</v>
      </c>
      <c r="E36" s="65">
        <f>SUM(E37:E40)</f>
        <v>703556.1</v>
      </c>
      <c r="F36" s="66">
        <f>SUM(F37:F40)</f>
        <v>286783.40000000002</v>
      </c>
      <c r="G36" s="15">
        <v>649353.5</v>
      </c>
      <c r="H36" s="16">
        <v>86.74</v>
      </c>
    </row>
    <row r="37" spans="1:8" ht="18" customHeight="1">
      <c r="A37" s="18" t="s">
        <v>50</v>
      </c>
      <c r="B37" s="19" t="s">
        <v>17</v>
      </c>
      <c r="C37" s="19" t="s">
        <v>11</v>
      </c>
      <c r="D37" s="71">
        <v>56077.7</v>
      </c>
      <c r="E37" s="68">
        <v>145218.9</v>
      </c>
      <c r="F37" s="68">
        <f t="shared" si="0"/>
        <v>89141.2</v>
      </c>
      <c r="G37" s="20">
        <v>162899.5</v>
      </c>
      <c r="H37" s="21">
        <v>98.2</v>
      </c>
    </row>
    <row r="38" spans="1:8" ht="18" customHeight="1">
      <c r="A38" s="18" t="s">
        <v>51</v>
      </c>
      <c r="B38" s="19" t="s">
        <v>17</v>
      </c>
      <c r="C38" s="19" t="s">
        <v>29</v>
      </c>
      <c r="D38" s="71">
        <v>354388</v>
      </c>
      <c r="E38" s="68">
        <v>552065.5</v>
      </c>
      <c r="F38" s="68">
        <f t="shared" si="0"/>
        <v>197677.5</v>
      </c>
      <c r="G38" s="20">
        <v>480451.1</v>
      </c>
      <c r="H38" s="21">
        <v>81.38</v>
      </c>
    </row>
    <row r="39" spans="1:8" ht="18" customHeight="1">
      <c r="A39" s="18" t="s">
        <v>52</v>
      </c>
      <c r="B39" s="19" t="s">
        <v>17</v>
      </c>
      <c r="C39" s="19" t="s">
        <v>13</v>
      </c>
      <c r="D39" s="71" t="s">
        <v>96</v>
      </c>
      <c r="E39" s="68">
        <v>500</v>
      </c>
      <c r="F39" s="68">
        <f t="shared" si="0"/>
        <v>0</v>
      </c>
      <c r="G39" s="20">
        <v>340</v>
      </c>
      <c r="H39" s="21">
        <v>100</v>
      </c>
    </row>
    <row r="40" spans="1:8">
      <c r="A40" s="18" t="s">
        <v>53</v>
      </c>
      <c r="B40" s="19" t="s">
        <v>17</v>
      </c>
      <c r="C40" s="19" t="s">
        <v>17</v>
      </c>
      <c r="D40" s="71">
        <v>5807</v>
      </c>
      <c r="E40" s="68">
        <v>5771.7</v>
      </c>
      <c r="F40" s="68">
        <f t="shared" si="0"/>
        <v>-35.300000000000182</v>
      </c>
      <c r="G40" s="20">
        <v>5662.9</v>
      </c>
      <c r="H40" s="21">
        <v>100</v>
      </c>
    </row>
    <row r="41" spans="1:8" ht="18" customHeight="1">
      <c r="A41" s="14" t="s">
        <v>54</v>
      </c>
      <c r="B41" s="9" t="s">
        <v>19</v>
      </c>
      <c r="C41" s="9"/>
      <c r="D41" s="73">
        <f>D42+D43+D44</f>
        <v>30206.3</v>
      </c>
      <c r="E41" s="65">
        <f>SUM(E42:E44)</f>
        <v>33906.300000000003</v>
      </c>
      <c r="F41" s="66">
        <f>SUM(F42:F44)</f>
        <v>3700</v>
      </c>
      <c r="G41" s="15">
        <v>32807.300000000003</v>
      </c>
      <c r="H41" s="16">
        <v>86.89</v>
      </c>
    </row>
    <row r="42" spans="1:8" ht="18" customHeight="1">
      <c r="A42" s="18" t="s">
        <v>55</v>
      </c>
      <c r="B42" s="27" t="s">
        <v>19</v>
      </c>
      <c r="C42" s="19" t="s">
        <v>11</v>
      </c>
      <c r="D42" s="71" t="s">
        <v>97</v>
      </c>
      <c r="E42" s="70">
        <v>300</v>
      </c>
      <c r="F42" s="68">
        <f t="shared" si="0"/>
        <v>0</v>
      </c>
      <c r="G42" s="26">
        <v>144.5</v>
      </c>
      <c r="H42" s="21">
        <v>100</v>
      </c>
    </row>
    <row r="43" spans="1:8">
      <c r="A43" s="18" t="s">
        <v>56</v>
      </c>
      <c r="B43" s="19" t="s">
        <v>19</v>
      </c>
      <c r="C43" s="19" t="s">
        <v>13</v>
      </c>
      <c r="D43" s="71">
        <v>18587.3</v>
      </c>
      <c r="E43" s="68">
        <v>21987.3</v>
      </c>
      <c r="F43" s="68">
        <f t="shared" si="0"/>
        <v>3400</v>
      </c>
      <c r="G43" s="20">
        <v>20871.5</v>
      </c>
      <c r="H43" s="21">
        <v>77.819999999999993</v>
      </c>
    </row>
    <row r="44" spans="1:8" ht="18" customHeight="1">
      <c r="A44" s="18" t="s">
        <v>57</v>
      </c>
      <c r="B44" s="19" t="s">
        <v>19</v>
      </c>
      <c r="C44" s="19" t="s">
        <v>17</v>
      </c>
      <c r="D44" s="71">
        <v>11319</v>
      </c>
      <c r="E44" s="68">
        <v>11619</v>
      </c>
      <c r="F44" s="68">
        <f t="shared" si="0"/>
        <v>300</v>
      </c>
      <c r="G44" s="20">
        <v>11791.3</v>
      </c>
      <c r="H44" s="21">
        <v>100</v>
      </c>
    </row>
    <row r="45" spans="1:8" ht="18" customHeight="1">
      <c r="A45" s="14" t="s">
        <v>58</v>
      </c>
      <c r="B45" s="9" t="s">
        <v>21</v>
      </c>
      <c r="C45" s="9"/>
      <c r="D45" s="73">
        <f>D46+D47+D48+D49+D50+D51</f>
        <v>3559284.5</v>
      </c>
      <c r="E45" s="65">
        <f>SUM(E46:E51)</f>
        <v>3864635.1000000006</v>
      </c>
      <c r="F45" s="66">
        <f>SUM(F46:F51)</f>
        <v>305350.60000000021</v>
      </c>
      <c r="G45" s="15">
        <v>4007222.2</v>
      </c>
      <c r="H45" s="16">
        <v>98.1</v>
      </c>
    </row>
    <row r="46" spans="1:8" ht="18" customHeight="1">
      <c r="A46" s="18" t="s">
        <v>59</v>
      </c>
      <c r="B46" s="25" t="s">
        <v>21</v>
      </c>
      <c r="C46" s="19" t="s">
        <v>11</v>
      </c>
      <c r="D46" s="71">
        <v>227424</v>
      </c>
      <c r="E46" s="68">
        <v>512422.5</v>
      </c>
      <c r="F46" s="68">
        <f t="shared" si="0"/>
        <v>284998.5</v>
      </c>
      <c r="G46" s="20">
        <v>553466.1</v>
      </c>
      <c r="H46" s="21">
        <v>100</v>
      </c>
    </row>
    <row r="47" spans="1:8" ht="18" customHeight="1">
      <c r="A47" s="18" t="s">
        <v>60</v>
      </c>
      <c r="B47" s="19" t="s">
        <v>21</v>
      </c>
      <c r="C47" s="19" t="s">
        <v>29</v>
      </c>
      <c r="D47" s="71">
        <v>2828650.5</v>
      </c>
      <c r="E47" s="68">
        <v>2844081.7</v>
      </c>
      <c r="F47" s="68">
        <f t="shared" si="0"/>
        <v>15431.200000000186</v>
      </c>
      <c r="G47" s="20">
        <v>2925899.5</v>
      </c>
      <c r="H47" s="21">
        <v>97.89</v>
      </c>
    </row>
    <row r="48" spans="1:8" ht="18" customHeight="1">
      <c r="A48" s="18" t="s">
        <v>61</v>
      </c>
      <c r="B48" s="19" t="s">
        <v>21</v>
      </c>
      <c r="C48" s="19" t="s">
        <v>15</v>
      </c>
      <c r="D48" s="71">
        <v>355641.2</v>
      </c>
      <c r="E48" s="68">
        <v>356933.2</v>
      </c>
      <c r="F48" s="68">
        <f t="shared" si="0"/>
        <v>1292</v>
      </c>
      <c r="G48" s="20">
        <v>360724</v>
      </c>
      <c r="H48" s="21">
        <v>99.82</v>
      </c>
    </row>
    <row r="49" spans="1:8" ht="31.5">
      <c r="A49" s="18" t="s">
        <v>62</v>
      </c>
      <c r="B49" s="19" t="s">
        <v>21</v>
      </c>
      <c r="C49" s="19" t="s">
        <v>17</v>
      </c>
      <c r="D49" s="71">
        <v>24521.8</v>
      </c>
      <c r="E49" s="68">
        <v>24857.200000000001</v>
      </c>
      <c r="F49" s="68">
        <f t="shared" si="0"/>
        <v>335.40000000000146</v>
      </c>
      <c r="G49" s="20">
        <v>21208.7</v>
      </c>
      <c r="H49" s="21">
        <v>98.73</v>
      </c>
    </row>
    <row r="50" spans="1:8" ht="18" customHeight="1">
      <c r="A50" s="18" t="s">
        <v>63</v>
      </c>
      <c r="B50" s="19" t="s">
        <v>21</v>
      </c>
      <c r="C50" s="19" t="s">
        <v>21</v>
      </c>
      <c r="D50" s="71">
        <v>70539.899999999994</v>
      </c>
      <c r="E50" s="68">
        <v>71232.7</v>
      </c>
      <c r="F50" s="68">
        <f t="shared" si="0"/>
        <v>692.80000000000291</v>
      </c>
      <c r="G50" s="20">
        <v>100607.7</v>
      </c>
      <c r="H50" s="21">
        <v>99.92</v>
      </c>
    </row>
    <row r="51" spans="1:8" ht="18" customHeight="1">
      <c r="A51" s="18" t="s">
        <v>64</v>
      </c>
      <c r="B51" s="19" t="s">
        <v>21</v>
      </c>
      <c r="C51" s="19" t="s">
        <v>34</v>
      </c>
      <c r="D51" s="71">
        <v>52507.1</v>
      </c>
      <c r="E51" s="68">
        <v>55107.8</v>
      </c>
      <c r="F51" s="68">
        <f t="shared" si="0"/>
        <v>2600.7000000000044</v>
      </c>
      <c r="G51" s="20">
        <v>45316.2</v>
      </c>
      <c r="H51" s="21">
        <v>87.28</v>
      </c>
    </row>
    <row r="52" spans="1:8" ht="18" customHeight="1">
      <c r="A52" s="14" t="s">
        <v>65</v>
      </c>
      <c r="B52" s="9" t="s">
        <v>45</v>
      </c>
      <c r="C52" s="9"/>
      <c r="D52" s="73">
        <f>D53+D54</f>
        <v>192346.9</v>
      </c>
      <c r="E52" s="65">
        <f>SUM(E53:E54)</f>
        <v>199304.69999999998</v>
      </c>
      <c r="F52" s="66">
        <f>SUM(F53:F54)</f>
        <v>6957.7999999999884</v>
      </c>
      <c r="G52" s="15">
        <v>277568</v>
      </c>
      <c r="H52" s="16">
        <v>93.81</v>
      </c>
    </row>
    <row r="53" spans="1:8" ht="18" customHeight="1">
      <c r="A53" s="18" t="s">
        <v>66</v>
      </c>
      <c r="B53" s="19" t="s">
        <v>45</v>
      </c>
      <c r="C53" s="19" t="s">
        <v>11</v>
      </c>
      <c r="D53" s="71">
        <v>177835.1</v>
      </c>
      <c r="E53" s="68">
        <v>184527.9</v>
      </c>
      <c r="F53" s="68">
        <f t="shared" si="0"/>
        <v>6692.7999999999884</v>
      </c>
      <c r="G53" s="20">
        <v>263093.2</v>
      </c>
      <c r="H53" s="21">
        <v>93.45</v>
      </c>
    </row>
    <row r="54" spans="1:8" ht="18" customHeight="1">
      <c r="A54" s="18" t="s">
        <v>67</v>
      </c>
      <c r="B54" s="19" t="s">
        <v>45</v>
      </c>
      <c r="C54" s="19" t="s">
        <v>15</v>
      </c>
      <c r="D54" s="71">
        <v>14511.8</v>
      </c>
      <c r="E54" s="68">
        <v>14776.8</v>
      </c>
      <c r="F54" s="68">
        <f t="shared" si="0"/>
        <v>265</v>
      </c>
      <c r="G54" s="20">
        <v>14474.8</v>
      </c>
      <c r="H54" s="21">
        <v>99.77</v>
      </c>
    </row>
    <row r="55" spans="1:8" ht="18" customHeight="1">
      <c r="A55" s="14" t="s">
        <v>68</v>
      </c>
      <c r="B55" s="9" t="s">
        <v>34</v>
      </c>
      <c r="C55" s="9"/>
      <c r="D55" s="73">
        <f>D56+D57+D58+D59+D60+D61+D62</f>
        <v>1558968.3</v>
      </c>
      <c r="E55" s="65">
        <f>SUM(E56:E62)</f>
        <v>1992065.7999999998</v>
      </c>
      <c r="F55" s="66">
        <f>SUM(F56:F62)</f>
        <v>433097.49999999988</v>
      </c>
      <c r="G55" s="15">
        <v>1910649.2</v>
      </c>
      <c r="H55" s="16">
        <v>92.65</v>
      </c>
    </row>
    <row r="56" spans="1:8" ht="18" customHeight="1">
      <c r="A56" s="18" t="s">
        <v>69</v>
      </c>
      <c r="B56" s="19" t="s">
        <v>34</v>
      </c>
      <c r="C56" s="19" t="s">
        <v>11</v>
      </c>
      <c r="D56" s="71">
        <v>240978.5</v>
      </c>
      <c r="E56" s="68">
        <v>364879.4</v>
      </c>
      <c r="F56" s="68">
        <f t="shared" si="0"/>
        <v>123900.90000000002</v>
      </c>
      <c r="G56" s="20">
        <v>274725.8</v>
      </c>
      <c r="H56" s="21">
        <v>88.19</v>
      </c>
    </row>
    <row r="57" spans="1:8" ht="18" customHeight="1">
      <c r="A57" s="18" t="s">
        <v>70</v>
      </c>
      <c r="B57" s="19" t="s">
        <v>34</v>
      </c>
      <c r="C57" s="19" t="s">
        <v>29</v>
      </c>
      <c r="D57" s="71">
        <v>97325.5</v>
      </c>
      <c r="E57" s="68">
        <v>153129.9</v>
      </c>
      <c r="F57" s="68">
        <f t="shared" si="0"/>
        <v>55804.399999999994</v>
      </c>
      <c r="G57" s="20">
        <v>128900.1</v>
      </c>
      <c r="H57" s="21">
        <v>98.66</v>
      </c>
    </row>
    <row r="58" spans="1:8" ht="18" customHeight="1">
      <c r="A58" s="18" t="s">
        <v>71</v>
      </c>
      <c r="B58" s="19" t="s">
        <v>34</v>
      </c>
      <c r="C58" s="19" t="s">
        <v>13</v>
      </c>
      <c r="D58" s="71">
        <v>6499.7</v>
      </c>
      <c r="E58" s="68">
        <v>6499.7</v>
      </c>
      <c r="F58" s="68">
        <f t="shared" si="0"/>
        <v>0</v>
      </c>
      <c r="G58" s="20">
        <v>6499.7</v>
      </c>
      <c r="H58" s="21">
        <v>100</v>
      </c>
    </row>
    <row r="59" spans="1:8" ht="18" customHeight="1">
      <c r="A59" s="18" t="s">
        <v>72</v>
      </c>
      <c r="B59" s="19" t="s">
        <v>34</v>
      </c>
      <c r="C59" s="19" t="s">
        <v>15</v>
      </c>
      <c r="D59" s="71">
        <v>19513.3</v>
      </c>
      <c r="E59" s="68">
        <v>19718.599999999999</v>
      </c>
      <c r="F59" s="68">
        <f t="shared" si="0"/>
        <v>205.29999999999927</v>
      </c>
      <c r="G59" s="20">
        <v>20507.599999999999</v>
      </c>
      <c r="H59" s="21">
        <v>100</v>
      </c>
    </row>
    <row r="60" spans="1:8" ht="18" customHeight="1">
      <c r="A60" s="18" t="s">
        <v>73</v>
      </c>
      <c r="B60" s="19" t="s">
        <v>34</v>
      </c>
      <c r="C60" s="19" t="s">
        <v>17</v>
      </c>
      <c r="D60" s="71">
        <v>43768.5</v>
      </c>
      <c r="E60" s="68">
        <v>48368.5</v>
      </c>
      <c r="F60" s="68">
        <f t="shared" si="0"/>
        <v>4600</v>
      </c>
      <c r="G60" s="20">
        <v>53477.3</v>
      </c>
      <c r="H60" s="21">
        <v>100</v>
      </c>
    </row>
    <row r="61" spans="1:8" ht="31.5">
      <c r="A61" s="18" t="s">
        <v>74</v>
      </c>
      <c r="B61" s="19" t="s">
        <v>34</v>
      </c>
      <c r="C61" s="19" t="s">
        <v>19</v>
      </c>
      <c r="D61" s="71">
        <v>16606.3</v>
      </c>
      <c r="E61" s="68">
        <v>16606.3</v>
      </c>
      <c r="F61" s="68">
        <f t="shared" si="0"/>
        <v>0</v>
      </c>
      <c r="G61" s="20">
        <v>16606.3</v>
      </c>
      <c r="H61" s="21">
        <v>100</v>
      </c>
    </row>
    <row r="62" spans="1:8" ht="18" customHeight="1">
      <c r="A62" s="18" t="s">
        <v>75</v>
      </c>
      <c r="B62" s="19" t="s">
        <v>34</v>
      </c>
      <c r="C62" s="19" t="s">
        <v>34</v>
      </c>
      <c r="D62" s="71">
        <v>1134276.5</v>
      </c>
      <c r="E62" s="68">
        <v>1382863.4</v>
      </c>
      <c r="F62" s="68">
        <f t="shared" si="0"/>
        <v>248586.89999999991</v>
      </c>
      <c r="G62" s="20">
        <v>1409932.4</v>
      </c>
      <c r="H62" s="21">
        <v>91.9</v>
      </c>
    </row>
    <row r="63" spans="1:8" ht="18" customHeight="1">
      <c r="A63" s="14" t="s">
        <v>76</v>
      </c>
      <c r="B63" s="9" t="s">
        <v>36</v>
      </c>
      <c r="C63" s="9"/>
      <c r="D63" s="73">
        <f>SUM(D64:D68)</f>
        <v>1955919.6</v>
      </c>
      <c r="E63" s="65">
        <f>SUM(E64:E68)</f>
        <v>2036941.1</v>
      </c>
      <c r="F63" s="66">
        <f>SUM(F64:F68)</f>
        <v>81021.500000000015</v>
      </c>
      <c r="G63" s="15">
        <v>4226857.0999999996</v>
      </c>
      <c r="H63" s="16">
        <v>93.14</v>
      </c>
    </row>
    <row r="64" spans="1:8" ht="18" customHeight="1">
      <c r="A64" s="18" t="s">
        <v>77</v>
      </c>
      <c r="B64" s="19" t="s">
        <v>36</v>
      </c>
      <c r="C64" s="19" t="s">
        <v>11</v>
      </c>
      <c r="D64" s="71">
        <v>22927.3</v>
      </c>
      <c r="E64" s="68">
        <v>22927.3</v>
      </c>
      <c r="F64" s="68">
        <f t="shared" si="0"/>
        <v>0</v>
      </c>
      <c r="G64" s="20">
        <v>22671.4</v>
      </c>
      <c r="H64" s="21">
        <v>99.59</v>
      </c>
    </row>
    <row r="65" spans="1:8" ht="18" customHeight="1">
      <c r="A65" s="18" t="s">
        <v>78</v>
      </c>
      <c r="B65" s="19" t="s">
        <v>36</v>
      </c>
      <c r="C65" s="19" t="s">
        <v>29</v>
      </c>
      <c r="D65" s="71">
        <v>254466.1</v>
      </c>
      <c r="E65" s="68">
        <v>270223.5</v>
      </c>
      <c r="F65" s="68">
        <f t="shared" si="0"/>
        <v>15757.399999999994</v>
      </c>
      <c r="G65" s="20">
        <v>310931.09999999998</v>
      </c>
      <c r="H65" s="21">
        <v>98.84</v>
      </c>
    </row>
    <row r="66" spans="1:8" ht="18" customHeight="1">
      <c r="A66" s="18" t="s">
        <v>79</v>
      </c>
      <c r="B66" s="19" t="s">
        <v>36</v>
      </c>
      <c r="C66" s="19" t="s">
        <v>13</v>
      </c>
      <c r="D66" s="71">
        <v>873984.7</v>
      </c>
      <c r="E66" s="68">
        <v>888428.1</v>
      </c>
      <c r="F66" s="68">
        <f t="shared" si="0"/>
        <v>14443.400000000023</v>
      </c>
      <c r="G66" s="20">
        <v>3077005.7</v>
      </c>
      <c r="H66" s="21">
        <v>96.45</v>
      </c>
    </row>
    <row r="67" spans="1:8" ht="18" customHeight="1">
      <c r="A67" s="18" t="s">
        <v>80</v>
      </c>
      <c r="B67" s="19" t="s">
        <v>36</v>
      </c>
      <c r="C67" s="19" t="s">
        <v>15</v>
      </c>
      <c r="D67" s="71">
        <v>769256.6</v>
      </c>
      <c r="E67" s="68">
        <v>810674.6</v>
      </c>
      <c r="F67" s="68">
        <f t="shared" si="0"/>
        <v>41418</v>
      </c>
      <c r="G67" s="20">
        <v>769092.7</v>
      </c>
      <c r="H67" s="21">
        <v>75</v>
      </c>
    </row>
    <row r="68" spans="1:8" ht="18" customHeight="1">
      <c r="A68" s="18" t="s">
        <v>81</v>
      </c>
      <c r="B68" s="19" t="s">
        <v>36</v>
      </c>
      <c r="C68" s="19" t="s">
        <v>19</v>
      </c>
      <c r="D68" s="71">
        <v>35284.9</v>
      </c>
      <c r="E68" s="68">
        <v>44687.6</v>
      </c>
      <c r="F68" s="68">
        <f t="shared" si="0"/>
        <v>9402.6999999999971</v>
      </c>
      <c r="G68" s="20">
        <v>47156.2</v>
      </c>
      <c r="H68" s="21">
        <v>99.9</v>
      </c>
    </row>
    <row r="69" spans="1:8" ht="18" customHeight="1">
      <c r="A69" s="14" t="s">
        <v>82</v>
      </c>
      <c r="B69" s="9" t="s">
        <v>23</v>
      </c>
      <c r="C69" s="9"/>
      <c r="D69" s="73">
        <f>D70+D71+D72+D73</f>
        <v>43676.6</v>
      </c>
      <c r="E69" s="65">
        <f>SUM(E70:E73)</f>
        <v>77363.5</v>
      </c>
      <c r="F69" s="66">
        <f>SUM(F70:F73)</f>
        <v>33686.9</v>
      </c>
      <c r="G69" s="15">
        <v>95034</v>
      </c>
      <c r="H69" s="16">
        <v>73.790000000000006</v>
      </c>
    </row>
    <row r="70" spans="1:8" ht="18" customHeight="1">
      <c r="A70" s="18" t="s">
        <v>83</v>
      </c>
      <c r="B70" s="19" t="s">
        <v>23</v>
      </c>
      <c r="C70" s="19" t="s">
        <v>11</v>
      </c>
      <c r="D70" s="71">
        <v>3850</v>
      </c>
      <c r="E70" s="68">
        <v>3489.8</v>
      </c>
      <c r="F70" s="68">
        <f t="shared" si="0"/>
        <v>-360.19999999999982</v>
      </c>
      <c r="G70" s="20">
        <v>4289.8</v>
      </c>
      <c r="H70" s="21">
        <v>100</v>
      </c>
    </row>
    <row r="71" spans="1:8" ht="18" customHeight="1">
      <c r="A71" s="18" t="s">
        <v>84</v>
      </c>
      <c r="B71" s="19" t="s">
        <v>23</v>
      </c>
      <c r="C71" s="19" t="s">
        <v>29</v>
      </c>
      <c r="D71" s="71">
        <v>15300</v>
      </c>
      <c r="E71" s="68">
        <v>46329.8</v>
      </c>
      <c r="F71" s="68">
        <f t="shared" si="0"/>
        <v>31029.800000000003</v>
      </c>
      <c r="G71" s="20">
        <v>58329.8</v>
      </c>
      <c r="H71" s="21">
        <v>67.2</v>
      </c>
    </row>
    <row r="72" spans="1:8" ht="18" customHeight="1">
      <c r="A72" s="18" t="s">
        <v>85</v>
      </c>
      <c r="B72" s="19" t="s">
        <v>23</v>
      </c>
      <c r="C72" s="19" t="s">
        <v>13</v>
      </c>
      <c r="D72" s="71">
        <v>14764.7</v>
      </c>
      <c r="E72" s="68">
        <v>15782</v>
      </c>
      <c r="F72" s="68">
        <f t="shared" si="0"/>
        <v>1017.2999999999993</v>
      </c>
      <c r="G72" s="20">
        <v>21055</v>
      </c>
      <c r="H72" s="21">
        <v>100</v>
      </c>
    </row>
    <row r="73" spans="1:8" s="17" customFormat="1" ht="18" customHeight="1">
      <c r="A73" s="18" t="s">
        <v>86</v>
      </c>
      <c r="B73" s="25" t="s">
        <v>23</v>
      </c>
      <c r="C73" s="28" t="s">
        <v>17</v>
      </c>
      <c r="D73" s="74">
        <v>9761.9</v>
      </c>
      <c r="E73" s="68">
        <v>11761.9</v>
      </c>
      <c r="F73" s="68">
        <f t="shared" si="0"/>
        <v>2000</v>
      </c>
      <c r="G73" s="20">
        <v>11359.4</v>
      </c>
      <c r="H73" s="21">
        <v>99.82</v>
      </c>
    </row>
    <row r="74" spans="1:8" s="17" customFormat="1" ht="18" customHeight="1">
      <c r="A74" s="23" t="s">
        <v>87</v>
      </c>
      <c r="B74" s="24" t="s">
        <v>25</v>
      </c>
      <c r="C74" s="10"/>
      <c r="D74" s="75">
        <f>D75</f>
        <v>17930.400000000001</v>
      </c>
      <c r="E74" s="65">
        <f>SUM(E75)</f>
        <v>18028</v>
      </c>
      <c r="F74" s="66">
        <f t="shared" si="0"/>
        <v>97.599999999998545</v>
      </c>
      <c r="G74" s="15">
        <v>18785</v>
      </c>
      <c r="H74" s="16">
        <v>100</v>
      </c>
    </row>
    <row r="75" spans="1:8" s="17" customFormat="1" ht="18" customHeight="1">
      <c r="A75" s="29" t="s">
        <v>88</v>
      </c>
      <c r="B75" s="25" t="s">
        <v>25</v>
      </c>
      <c r="C75" s="28" t="s">
        <v>29</v>
      </c>
      <c r="D75" s="74">
        <v>17930.400000000001</v>
      </c>
      <c r="E75" s="68">
        <v>18028</v>
      </c>
      <c r="F75" s="68">
        <f t="shared" si="0"/>
        <v>97.599999999998545</v>
      </c>
      <c r="G75" s="20">
        <v>18785</v>
      </c>
      <c r="H75" s="21">
        <v>100</v>
      </c>
    </row>
    <row r="76" spans="1:8" s="17" customFormat="1" ht="31.5">
      <c r="A76" s="23" t="s">
        <v>89</v>
      </c>
      <c r="B76" s="24" t="s">
        <v>27</v>
      </c>
      <c r="C76" s="10"/>
      <c r="D76" s="75">
        <f>D77</f>
        <v>158655</v>
      </c>
      <c r="E76" s="65">
        <f>SUM(E77)</f>
        <v>125297</v>
      </c>
      <c r="F76" s="66">
        <f>SUM(F77)</f>
        <v>-33358</v>
      </c>
      <c r="G76" s="15">
        <v>49034.9</v>
      </c>
      <c r="H76" s="16">
        <v>66.5</v>
      </c>
    </row>
    <row r="77" spans="1:8" s="17" customFormat="1">
      <c r="A77" s="30" t="s">
        <v>90</v>
      </c>
      <c r="B77" s="25" t="s">
        <v>27</v>
      </c>
      <c r="C77" s="28" t="s">
        <v>11</v>
      </c>
      <c r="D77" s="74">
        <v>158655</v>
      </c>
      <c r="E77" s="70">
        <v>125297</v>
      </c>
      <c r="F77" s="68">
        <f t="shared" ref="F77:F81" si="1">E77-D77</f>
        <v>-33358</v>
      </c>
      <c r="G77" s="26">
        <v>49034.9</v>
      </c>
      <c r="H77" s="21">
        <v>66.5</v>
      </c>
    </row>
    <row r="78" spans="1:8" s="17" customFormat="1" ht="47.25">
      <c r="A78" s="23" t="s">
        <v>91</v>
      </c>
      <c r="B78" s="24" t="s">
        <v>38</v>
      </c>
      <c r="C78" s="10"/>
      <c r="D78" s="75">
        <f>D79+D80+D81</f>
        <v>926971.20000000007</v>
      </c>
      <c r="E78" s="65">
        <f>SUM(E79:E81)</f>
        <v>989391</v>
      </c>
      <c r="F78" s="66">
        <f>SUM(F79:F81)</f>
        <v>62419.800000000017</v>
      </c>
      <c r="G78" s="15">
        <v>1432339.6</v>
      </c>
      <c r="H78" s="16">
        <v>99.93</v>
      </c>
    </row>
    <row r="79" spans="1:8" s="17" customFormat="1" ht="31.5">
      <c r="A79" s="18" t="s">
        <v>92</v>
      </c>
      <c r="B79" s="25" t="s">
        <v>38</v>
      </c>
      <c r="C79" s="28" t="s">
        <v>11</v>
      </c>
      <c r="D79" s="74">
        <v>742203.8</v>
      </c>
      <c r="E79" s="70">
        <v>742203.8</v>
      </c>
      <c r="F79" s="68">
        <f t="shared" si="1"/>
        <v>0</v>
      </c>
      <c r="G79" s="26">
        <v>742203.8</v>
      </c>
      <c r="H79" s="21">
        <v>100</v>
      </c>
    </row>
    <row r="80" spans="1:8" s="17" customFormat="1" ht="18" customHeight="1">
      <c r="A80" s="18" t="s">
        <v>93</v>
      </c>
      <c r="B80" s="25" t="s">
        <v>38</v>
      </c>
      <c r="C80" s="28" t="s">
        <v>29</v>
      </c>
      <c r="D80" s="74">
        <v>169344.3</v>
      </c>
      <c r="E80" s="68">
        <v>243759.1</v>
      </c>
      <c r="F80" s="68">
        <f t="shared" si="1"/>
        <v>74414.800000000017</v>
      </c>
      <c r="G80" s="20">
        <v>384795.5</v>
      </c>
      <c r="H80" s="21">
        <v>99.67</v>
      </c>
    </row>
    <row r="81" spans="1:11" s="17" customFormat="1" ht="18" customHeight="1">
      <c r="A81" s="18" t="s">
        <v>94</v>
      </c>
      <c r="B81" s="25" t="s">
        <v>38</v>
      </c>
      <c r="C81" s="28" t="s">
        <v>13</v>
      </c>
      <c r="D81" s="74">
        <v>15423.1</v>
      </c>
      <c r="E81" s="68">
        <v>3428.1</v>
      </c>
      <c r="F81" s="68">
        <f t="shared" si="1"/>
        <v>-11995</v>
      </c>
      <c r="G81" s="20">
        <v>305340.3</v>
      </c>
      <c r="H81" s="21">
        <v>100</v>
      </c>
    </row>
    <row r="82" spans="1:11" ht="18" customHeight="1" thickBot="1">
      <c r="A82" s="31" t="s">
        <v>95</v>
      </c>
      <c r="B82" s="32"/>
      <c r="C82" s="10"/>
      <c r="D82" s="75">
        <f>D78+D76+D74+D69+D63+D55+D52+D45+D41+D36+D27+D23+D20+D11</f>
        <v>11721460.300000001</v>
      </c>
      <c r="E82" s="76">
        <f>E11+E20+E23+E27+E36+E41+E45+E52+E55+E63+E69+E74+E76+E78</f>
        <v>14266096.299999999</v>
      </c>
      <c r="F82" s="76">
        <f>F11+F20+F23+F27+F36+F41+F45+F52+F55+F63+F69+F74+F76+F78</f>
        <v>2544636</v>
      </c>
      <c r="G82" s="33">
        <v>17877558.199999999</v>
      </c>
      <c r="H82" s="34">
        <v>88.66</v>
      </c>
      <c r="K82" s="35"/>
    </row>
    <row r="84" spans="1:11">
      <c r="A84" s="36"/>
      <c r="B84" s="17"/>
      <c r="E84" s="37"/>
      <c r="F84" s="37"/>
      <c r="G84" s="37"/>
    </row>
    <row r="85" spans="1:11">
      <c r="E85" s="37"/>
      <c r="F85" s="37"/>
      <c r="G85" s="37"/>
    </row>
    <row r="86" spans="1:11">
      <c r="E86" s="46"/>
      <c r="F86" s="46"/>
    </row>
    <row r="87" spans="1:11">
      <c r="E87" s="46"/>
    </row>
    <row r="89" spans="1:11">
      <c r="A89" s="39"/>
      <c r="B89" s="40"/>
      <c r="C89" s="41"/>
      <c r="D89" s="45"/>
      <c r="E89" s="42"/>
    </row>
    <row r="90" spans="1:11">
      <c r="A90" s="39"/>
      <c r="B90" s="40"/>
      <c r="C90" s="41"/>
      <c r="D90" s="45"/>
      <c r="E90" s="40"/>
    </row>
    <row r="91" spans="1:11">
      <c r="A91" s="39"/>
      <c r="B91" s="40"/>
      <c r="C91" s="41"/>
      <c r="D91" s="45"/>
      <c r="E91" s="43"/>
    </row>
    <row r="92" spans="1:11">
      <c r="A92" s="39"/>
      <c r="B92" s="40"/>
      <c r="C92" s="41"/>
      <c r="D92" s="45"/>
      <c r="E92" s="40"/>
    </row>
  </sheetData>
  <mergeCells count="12">
    <mergeCell ref="G7:G8"/>
    <mergeCell ref="H7:H8"/>
    <mergeCell ref="E1:G1"/>
    <mergeCell ref="E2:G2"/>
    <mergeCell ref="E3:G3"/>
    <mergeCell ref="E4:G4"/>
    <mergeCell ref="A5:H5"/>
    <mergeCell ref="A7:A8"/>
    <mergeCell ref="B7:C7"/>
    <mergeCell ref="D7:D8"/>
    <mergeCell ref="E7:E8"/>
    <mergeCell ref="F7:F8"/>
  </mergeCells>
  <pageMargins left="0" right="0" top="0" bottom="0" header="0" footer="0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3изм</vt:lpstr>
      <vt:lpstr>2 изм.</vt:lpstr>
      <vt:lpstr>1 изм</vt:lpstr>
      <vt:lpstr>'1 изм'!Область_печати</vt:lpstr>
      <vt:lpstr>'2 изм.'!Область_печати</vt:lpstr>
      <vt:lpstr>'3изм'!Область_печати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yaitakova</dc:creator>
  <cp:lastModifiedBy>Русанова</cp:lastModifiedBy>
  <cp:lastPrinted>2015-06-24T11:55:08Z</cp:lastPrinted>
  <dcterms:created xsi:type="dcterms:W3CDTF">2015-06-24T04:54:15Z</dcterms:created>
  <dcterms:modified xsi:type="dcterms:W3CDTF">2015-06-25T03:51:27Z</dcterms:modified>
</cp:coreProperties>
</file>