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20" windowWidth="10215" windowHeight="11415"/>
  </bookViews>
  <sheets>
    <sheet name="ГП" sheetId="1" r:id="rId1"/>
  </sheets>
  <externalReferences>
    <externalReference r:id="rId2"/>
  </externalReferences>
  <definedNames>
    <definedName name="_xlnm._FilterDatabase" localSheetId="0" hidden="1">ГП!$A$5:$F$5</definedName>
    <definedName name="_xlnm.Print_Area" localSheetId="0">ГП!$A$3:$K$22</definedName>
  </definedNames>
  <calcPr calcId="125725"/>
</workbook>
</file>

<file path=xl/calcChain.xml><?xml version="1.0" encoding="utf-8"?>
<calcChain xmlns="http://schemas.openxmlformats.org/spreadsheetml/2006/main">
  <c r="E12" i="1"/>
  <c r="E14"/>
  <c r="E16"/>
  <c r="E7" l="1"/>
  <c r="E15"/>
  <c r="E13"/>
  <c r="I18" l="1"/>
  <c r="I17"/>
  <c r="I8"/>
  <c r="E28" l="1"/>
  <c r="E20"/>
  <c r="E19"/>
  <c r="E11"/>
  <c r="E10"/>
  <c r="E9"/>
  <c r="E6"/>
  <c r="H28"/>
  <c r="G28"/>
  <c r="F28"/>
  <c r="F20"/>
  <c r="H19"/>
  <c r="G19"/>
  <c r="F19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7"/>
  <c r="G7"/>
  <c r="F7"/>
  <c r="H6"/>
  <c r="G6"/>
  <c r="F6"/>
  <c r="I12" l="1"/>
  <c r="J12"/>
  <c r="J19"/>
  <c r="I10"/>
  <c r="J10"/>
  <c r="I16"/>
  <c r="J16"/>
  <c r="J9"/>
  <c r="I9"/>
  <c r="I15"/>
  <c r="J15"/>
  <c r="I7"/>
  <c r="J7"/>
  <c r="J13"/>
  <c r="I13"/>
  <c r="I14"/>
  <c r="J14"/>
  <c r="J6"/>
  <c r="I6"/>
  <c r="J28"/>
  <c r="I28"/>
  <c r="I11"/>
  <c r="J11"/>
  <c r="G25"/>
  <c r="G23"/>
  <c r="D23"/>
  <c r="D25"/>
  <c r="H25"/>
  <c r="H23"/>
  <c r="F25"/>
  <c r="F23"/>
  <c r="C23"/>
  <c r="E23"/>
  <c r="E25"/>
</calcChain>
</file>

<file path=xl/sharedStrings.xml><?xml version="1.0" encoding="utf-8"?>
<sst xmlns="http://schemas.openxmlformats.org/spreadsheetml/2006/main" count="53" uniqueCount="52">
  <si>
    <t>(тыс. рублей)</t>
  </si>
  <si>
    <t>КОД</t>
  </si>
  <si>
    <t>Наименование программы</t>
  </si>
  <si>
    <t>Сумма                            на 2018 год</t>
  </si>
  <si>
    <t>Сумма                            на 2019 год</t>
  </si>
  <si>
    <t>Сумма                            на 2020 год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</si>
  <si>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</si>
  <si>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</si>
  <si>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</si>
  <si>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 xml:space="preserve">Государственная программа Республики Алтай «Развитие жилищно-коммунального и транспортного комплекса» 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</si>
  <si>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</si>
  <si>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</si>
  <si>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</si>
  <si>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</si>
  <si>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</si>
  <si>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</si>
  <si>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</si>
  <si>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</si>
  <si>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</si>
  <si>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</si>
  <si>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</si>
  <si>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</si>
  <si>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10</t>
  </si>
  <si>
    <t>Государственная программа Республики Алтай «Развитие здравоохранения»</t>
  </si>
  <si>
    <t>11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</si>
  <si>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</si>
  <si>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</si>
  <si>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Н1</t>
  </si>
  <si>
    <t>Государственная программа Республики Алтай «Формирование современной городской среды»</t>
  </si>
  <si>
    <t>Непрограммные расходы</t>
  </si>
  <si>
    <t>Исполнено в 2016 году</t>
  </si>
  <si>
    <t>Уточненный план по состоянию 01.10.2017г.</t>
  </si>
  <si>
    <t>Ожидаемое исполнение за 2017 год</t>
  </si>
  <si>
    <t>Государственная программа  Республики Алтай «Развитие внутреннего и въездного туризма»</t>
  </si>
  <si>
    <t>Государственная программа Республики Алтай «Развитие промышленного потенциала»</t>
  </si>
  <si>
    <t xml:space="preserve">Государственная программа Республики Алтай «Информационное общество» </t>
  </si>
  <si>
    <t>Темп  роста или снижения плана  2018 года к  отчету 2016 года</t>
  </si>
  <si>
    <t>Темп  роста или снижения плана  2018 год  к ожидаемому исполнению к  2017 году</t>
  </si>
  <si>
    <t>Примечание</t>
  </si>
  <si>
    <t>В связи с завершением строительства объектов спорта в 2016 и 2017 годах</t>
  </si>
  <si>
    <t>В 2016-2017 годах дополнительно поступили средства из федерального бюджета  на обеспечение мер социальной поддержки граждан,  Фонда поддержки детей и Пенсионного фонда</t>
  </si>
  <si>
    <t>Со строительством СДК Сейка в 2016 и 2017 годах, с повышением оплаты труда отдельных категорий работников по реализации Указов</t>
  </si>
  <si>
    <t>С выделением средств из федерального бюджета в 2017 году на строительство Турочакской школы и проведением мерпоприятий по ликвидации сменности в части возврата зданий ,с повышением оплаты труда отдельных категорий работников по реализации Указов</t>
  </si>
  <si>
    <t>С необходимостью создание резервного фонда субъекта  и зарезервированием средств на повышение МРОТ и на реализацию Указов</t>
  </si>
  <si>
    <t xml:space="preserve">С предоставлением в 2017 году дотаций на повышение МРОТ и подготовку школ  новому учебному году </t>
  </si>
  <si>
    <t>Изменение структуры госпрограмм</t>
  </si>
  <si>
    <t>с выделением в 2016 году средств  на  строительство, реконструкцию и ремонт уникальных искусственных дорожных сооружений  и  освоением их остатков в 2017 году</t>
  </si>
  <si>
    <t>Применен коэффицент удорожания к тарифу на страховые взносы неработающего населенияв  перечисляемых в ФОМС</t>
  </si>
  <si>
    <t>С введением нового пожарного депо и созданием  системы 112</t>
  </si>
  <si>
    <t>Сокращением  объема субсидий из ФБ</t>
  </si>
  <si>
    <t>С изменением  объема субвенций из ФБ</t>
  </si>
  <si>
    <t xml:space="preserve">Сведения о расходах республиканского бюджета Республики Алтай по государственным программам на 2018 год и плановый период 2019 и 2020 годов в сравнении с ожидаемым исполнением за 2017 год  и отчетом за 2016 год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</si>
</sst>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%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/>
    <xf numFmtId="164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165" fontId="3" fillId="2" borderId="0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5" fontId="2" fillId="2" borderId="0" xfId="1" applyNumberFormat="1" applyFont="1" applyFill="1" applyAlignment="1">
      <alignment horizontal="center" vertical="center" wrapText="1"/>
    </xf>
    <xf numFmtId="0" fontId="7" fillId="0" borderId="0" xfId="0" applyFont="1"/>
    <xf numFmtId="0" fontId="3" fillId="2" borderId="0" xfId="0" applyFont="1" applyFill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vertical="center" wrapText="1"/>
    </xf>
  </cellXfs>
  <cellStyles count="106">
    <cellStyle name="Excel Built-in Normal" xfId="2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2" xfId="9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28" xfId="30"/>
    <cellStyle name="Обычный 2 29" xfId="31"/>
    <cellStyle name="Обычный 2 3" xfId="32"/>
    <cellStyle name="Обычный 2 30" xfId="33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13" xfId="44"/>
    <cellStyle name="Обычный 3 14" xfId="45"/>
    <cellStyle name="Обычный 3 15" xfId="46"/>
    <cellStyle name="Обычный 3 16" xfId="47"/>
    <cellStyle name="Обычный 3 17" xfId="48"/>
    <cellStyle name="Обычный 3 18" xfId="49"/>
    <cellStyle name="Обычный 3 19" xfId="50"/>
    <cellStyle name="Обычный 3 2" xfId="51"/>
    <cellStyle name="Обычный 3 2 2" xfId="52"/>
    <cellStyle name="Обычный 3 20" xfId="53"/>
    <cellStyle name="Обычный 3 21" xfId="54"/>
    <cellStyle name="Обычный 3 22" xfId="55"/>
    <cellStyle name="Обычный 3 23" xfId="56"/>
    <cellStyle name="Обычный 3 24" xfId="57"/>
    <cellStyle name="Обычный 3 25" xfId="58"/>
    <cellStyle name="Обычный 3 26" xfId="59"/>
    <cellStyle name="Обычный 3 27" xfId="60"/>
    <cellStyle name="Обычный 3 28" xfId="61"/>
    <cellStyle name="Обычный 3 29" xfId="62"/>
    <cellStyle name="Обычный 3 3" xfId="63"/>
    <cellStyle name="Обычный 3 30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4 10" xfId="72"/>
    <cellStyle name="Обычный 4 11" xfId="73"/>
    <cellStyle name="Обычный 4 12" xfId="74"/>
    <cellStyle name="Обычный 4 13" xfId="75"/>
    <cellStyle name="Обычный 4 14" xfId="76"/>
    <cellStyle name="Обычный 4 15" xfId="77"/>
    <cellStyle name="Обычный 4 16" xfId="78"/>
    <cellStyle name="Обычный 4 17" xfId="79"/>
    <cellStyle name="Обычный 4 18" xfId="80"/>
    <cellStyle name="Обычный 4 19" xfId="81"/>
    <cellStyle name="Обычный 4 2" xfId="82"/>
    <cellStyle name="Обычный 4 20" xfId="83"/>
    <cellStyle name="Обычный 4 21" xfId="84"/>
    <cellStyle name="Обычный 4 22" xfId="85"/>
    <cellStyle name="Обычный 4 23" xfId="86"/>
    <cellStyle name="Обычный 4 24" xfId="87"/>
    <cellStyle name="Обычный 4 25" xfId="88"/>
    <cellStyle name="Обычный 4 26" xfId="89"/>
    <cellStyle name="Обычный 4 27" xfId="90"/>
    <cellStyle name="Обычный 4 28" xfId="91"/>
    <cellStyle name="Обычный 4 29" xfId="92"/>
    <cellStyle name="Обычный 4 3" xfId="93"/>
    <cellStyle name="Обычный 4 30" xfId="94"/>
    <cellStyle name="Обычный 4 4" xfId="95"/>
    <cellStyle name="Обычный 4 5" xfId="96"/>
    <cellStyle name="Обычный 4 6" xfId="97"/>
    <cellStyle name="Обычный 4 7" xfId="98"/>
    <cellStyle name="Обычный 4 8" xfId="99"/>
    <cellStyle name="Обычный 4 9" xfId="100"/>
    <cellStyle name="Обычный 5 2" xfId="101"/>
    <cellStyle name="Обычный 6" xfId="102"/>
    <cellStyle name="Обычный 7" xfId="103"/>
    <cellStyle name="Обычный 8" xfId="104"/>
    <cellStyle name="Обычный 9" xfId="105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0;&#1091;&#1095;&#1091;&#1075;&#1072;&#1085;&#1086;&#1074;&#1072;/12%20&#1087;&#1088;&#1086;&#1077;&#1082;&#1090;%20&#1073;&#1102;&#1076;&#1078;&#1077;&#1090;&#1072;%20&#1085;&#1072;%202018-2020/&#1055;&#1088;&#1080;&#1083;&#1086;&#1078;&#1077;&#1085;&#1080;&#1077;%2015%20(&#1042;&#1077;&#1076;&#1086;&#1084;&#1089;&#1090;&#1077;&#1085;&#1085;&#1072;&#1103;%202018-20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-2019"/>
      <sheetName val="КЦСР"/>
      <sheetName val="ГП"/>
      <sheetName val="функционал"/>
    </sheetNames>
    <sheetDataSet>
      <sheetData sheetId="0"/>
      <sheetData sheetId="1">
        <row r="12">
          <cell r="E12">
            <v>408589.6</v>
          </cell>
          <cell r="G12">
            <v>387146.3</v>
          </cell>
          <cell r="H12">
            <v>387130.8</v>
          </cell>
        </row>
        <row r="102">
          <cell r="E102">
            <v>120911.9</v>
          </cell>
          <cell r="G102">
            <v>118181.9</v>
          </cell>
          <cell r="H102">
            <v>116614.6</v>
          </cell>
        </row>
        <row r="124">
          <cell r="E124">
            <v>67435.100000000006</v>
          </cell>
          <cell r="G124">
            <v>41942.800000000003</v>
          </cell>
          <cell r="H124">
            <v>31071.5</v>
          </cell>
        </row>
        <row r="132">
          <cell r="E132">
            <v>146299</v>
          </cell>
          <cell r="G132">
            <v>153298.70000000001</v>
          </cell>
          <cell r="H132">
            <v>159267.6</v>
          </cell>
        </row>
        <row r="142">
          <cell r="E142">
            <v>16757.900000000001</v>
          </cell>
          <cell r="G142">
            <v>10863.2</v>
          </cell>
          <cell r="H142">
            <v>12804.2</v>
          </cell>
        </row>
        <row r="153">
          <cell r="E153">
            <v>43955.6</v>
          </cell>
          <cell r="G153">
            <v>43183</v>
          </cell>
          <cell r="H153">
            <v>43495.4</v>
          </cell>
        </row>
        <row r="182">
          <cell r="E182">
            <v>247395.5</v>
          </cell>
          <cell r="G182">
            <v>207283.20000000001</v>
          </cell>
          <cell r="H182">
            <v>207028.8</v>
          </cell>
        </row>
        <row r="228">
          <cell r="E228">
            <v>847667.8</v>
          </cell>
          <cell r="G228">
            <v>842168.7</v>
          </cell>
          <cell r="H228">
            <v>865686.3</v>
          </cell>
        </row>
        <row r="250">
          <cell r="E250">
            <v>54560.6</v>
          </cell>
          <cell r="G250">
            <v>53807.7</v>
          </cell>
          <cell r="H250">
            <v>54174.5</v>
          </cell>
        </row>
        <row r="290">
          <cell r="E290">
            <v>22901.5</v>
          </cell>
          <cell r="G290">
            <v>22551.5</v>
          </cell>
          <cell r="H290">
            <v>15551.5</v>
          </cell>
        </row>
        <row r="311">
          <cell r="E311">
            <v>2908</v>
          </cell>
          <cell r="G311">
            <v>2908</v>
          </cell>
          <cell r="H311">
            <v>2755.4</v>
          </cell>
        </row>
        <row r="321">
          <cell r="E321">
            <v>6443.1</v>
          </cell>
          <cell r="G321">
            <v>6694.5</v>
          </cell>
          <cell r="H321">
            <v>6694.1</v>
          </cell>
        </row>
        <row r="331">
          <cell r="E331">
            <v>6822.9</v>
          </cell>
          <cell r="G331">
            <v>9822.9</v>
          </cell>
          <cell r="H331">
            <v>5312.6</v>
          </cell>
        </row>
        <row r="335">
          <cell r="E335">
            <v>250</v>
          </cell>
          <cell r="G335">
            <v>250</v>
          </cell>
          <cell r="H335">
            <v>250</v>
          </cell>
        </row>
        <row r="339">
          <cell r="E339">
            <v>91644.2</v>
          </cell>
          <cell r="G339">
            <v>81333</v>
          </cell>
          <cell r="H339">
            <v>81333</v>
          </cell>
        </row>
        <row r="348">
          <cell r="E348">
            <v>46714.3</v>
          </cell>
          <cell r="G348">
            <v>45895.1</v>
          </cell>
          <cell r="H348">
            <v>46213.1</v>
          </cell>
        </row>
        <row r="364">
          <cell r="E364">
            <v>476762.3</v>
          </cell>
          <cell r="G364">
            <v>9936.9</v>
          </cell>
          <cell r="H364">
            <v>4880</v>
          </cell>
        </row>
        <row r="385">
          <cell r="E385">
            <v>835671.5</v>
          </cell>
          <cell r="G385">
            <v>832186.9</v>
          </cell>
          <cell r="H385">
            <v>832895.3</v>
          </cell>
        </row>
        <row r="488">
          <cell r="E488">
            <v>912257.9</v>
          </cell>
          <cell r="G488">
            <v>897276.6</v>
          </cell>
          <cell r="H488">
            <v>910227.3</v>
          </cell>
        </row>
        <row r="560">
          <cell r="E560">
            <v>118511.6</v>
          </cell>
          <cell r="G560">
            <v>112272.2</v>
          </cell>
          <cell r="H560">
            <v>112272.2</v>
          </cell>
        </row>
        <row r="584">
          <cell r="E584">
            <v>250</v>
          </cell>
          <cell r="G584">
            <v>250</v>
          </cell>
          <cell r="H584">
            <v>250</v>
          </cell>
        </row>
        <row r="591">
          <cell r="E591">
            <v>53338.5</v>
          </cell>
          <cell r="G591">
            <v>43121.5</v>
          </cell>
          <cell r="H591">
            <v>43121.5</v>
          </cell>
        </row>
        <row r="614">
          <cell r="E614">
            <v>172204.7</v>
          </cell>
          <cell r="G614">
            <v>180531.8</v>
          </cell>
          <cell r="H614">
            <v>183051.2</v>
          </cell>
        </row>
        <row r="641">
          <cell r="E641">
            <v>43332.3</v>
          </cell>
          <cell r="G641">
            <v>42769.8</v>
          </cell>
          <cell r="H641">
            <v>43087.8</v>
          </cell>
        </row>
        <row r="653">
          <cell r="E653">
            <v>29455.4</v>
          </cell>
          <cell r="G653">
            <v>28757.3</v>
          </cell>
          <cell r="H653">
            <v>28762.6</v>
          </cell>
        </row>
        <row r="677">
          <cell r="E677">
            <v>350653.7</v>
          </cell>
          <cell r="G677">
            <v>345817.59999999998</v>
          </cell>
          <cell r="H677">
            <v>342471.8</v>
          </cell>
        </row>
        <row r="696">
          <cell r="E696">
            <v>226687.1</v>
          </cell>
          <cell r="G696">
            <v>174361.60000000001</v>
          </cell>
          <cell r="H696">
            <v>24692.6</v>
          </cell>
        </row>
        <row r="711">
          <cell r="E711">
            <v>3000</v>
          </cell>
          <cell r="G711">
            <v>1195</v>
          </cell>
          <cell r="H711">
            <v>1195</v>
          </cell>
        </row>
        <row r="719">
          <cell r="E719">
            <v>33532.1</v>
          </cell>
          <cell r="G719">
            <v>32959.1</v>
          </cell>
          <cell r="H719">
            <v>33128.5</v>
          </cell>
        </row>
        <row r="743">
          <cell r="E743">
            <v>96931.9</v>
          </cell>
          <cell r="G743">
            <v>86931.9</v>
          </cell>
          <cell r="H743">
            <v>86931.9</v>
          </cell>
        </row>
        <row r="754">
          <cell r="E754">
            <v>2938711</v>
          </cell>
          <cell r="G754">
            <v>2620188</v>
          </cell>
          <cell r="H754">
            <v>2620049.7000000002</v>
          </cell>
        </row>
        <row r="815">
          <cell r="E815">
            <v>344996.4</v>
          </cell>
          <cell r="G815">
            <v>321928.5</v>
          </cell>
          <cell r="H815">
            <v>311802.90000000002</v>
          </cell>
        </row>
        <row r="831">
          <cell r="E831">
            <v>53596.5</v>
          </cell>
          <cell r="G831">
            <v>34396.5</v>
          </cell>
          <cell r="H831">
            <v>34396.5</v>
          </cell>
        </row>
        <row r="841">
          <cell r="E841">
            <v>9819.5</v>
          </cell>
          <cell r="G841">
            <v>2064.5</v>
          </cell>
          <cell r="H841">
            <v>2064.5</v>
          </cell>
        </row>
        <row r="855">
          <cell r="E855">
            <v>18545.7</v>
          </cell>
          <cell r="G855">
            <v>16545.7</v>
          </cell>
          <cell r="H855">
            <v>16545.7</v>
          </cell>
        </row>
        <row r="863">
          <cell r="E863">
            <v>49348</v>
          </cell>
          <cell r="G863">
            <v>49395</v>
          </cell>
          <cell r="H863">
            <v>49485.1</v>
          </cell>
        </row>
        <row r="895">
          <cell r="E895">
            <v>45072</v>
          </cell>
          <cell r="G895">
            <v>41008.400000000001</v>
          </cell>
          <cell r="H895">
            <v>40884.699999999997</v>
          </cell>
        </row>
        <row r="913">
          <cell r="E913">
            <v>85990</v>
          </cell>
          <cell r="G913">
            <v>79942.899999999994</v>
          </cell>
          <cell r="H913">
            <v>71954.2</v>
          </cell>
        </row>
        <row r="936">
          <cell r="E936">
            <v>61576.800000000003</v>
          </cell>
          <cell r="G936">
            <v>57240.3</v>
          </cell>
          <cell r="H936">
            <v>55239.1</v>
          </cell>
        </row>
        <row r="953">
          <cell r="E953">
            <v>19611.5</v>
          </cell>
          <cell r="G953">
            <v>16064.4</v>
          </cell>
          <cell r="H953">
            <v>16063.9</v>
          </cell>
        </row>
        <row r="968">
          <cell r="E968">
            <v>54064</v>
          </cell>
          <cell r="G968">
            <v>55030.6</v>
          </cell>
          <cell r="H968">
            <v>52020</v>
          </cell>
        </row>
        <row r="1026">
          <cell r="E1026">
            <v>56265.4</v>
          </cell>
          <cell r="G1026">
            <v>49637.3</v>
          </cell>
          <cell r="H1026">
            <v>49589.8</v>
          </cell>
        </row>
        <row r="1053">
          <cell r="E1053">
            <v>30161.5</v>
          </cell>
          <cell r="G1053">
            <v>14276.2</v>
          </cell>
          <cell r="H1053">
            <v>14276.2</v>
          </cell>
        </row>
        <row r="1061">
          <cell r="E1061">
            <v>11221.9</v>
          </cell>
          <cell r="G1061">
            <v>11097.3</v>
          </cell>
          <cell r="H1061">
            <v>11144.8</v>
          </cell>
        </row>
        <row r="1083">
          <cell r="E1083">
            <v>1501008.8</v>
          </cell>
          <cell r="G1083">
            <v>1512768.7</v>
          </cell>
          <cell r="H1083">
            <v>1404244.5</v>
          </cell>
        </row>
        <row r="1114">
          <cell r="E1114">
            <v>539032.4</v>
          </cell>
          <cell r="G1114">
            <v>533880.19999999995</v>
          </cell>
          <cell r="H1114">
            <v>432793.4</v>
          </cell>
        </row>
        <row r="1214">
          <cell r="E1214">
            <v>262344.09999999998</v>
          </cell>
          <cell r="G1214">
            <v>234195.6</v>
          </cell>
          <cell r="H1214">
            <v>263582</v>
          </cell>
        </row>
        <row r="1236">
          <cell r="E1236">
            <v>17305.599999999999</v>
          </cell>
          <cell r="G1236">
            <v>17064.900000000001</v>
          </cell>
          <cell r="H1236">
            <v>17165.599999999999</v>
          </cell>
        </row>
        <row r="1251">
          <cell r="E1251">
            <v>2101695.6</v>
          </cell>
          <cell r="G1251">
            <v>2057373.4</v>
          </cell>
          <cell r="H1251">
            <v>1877860.6</v>
          </cell>
        </row>
        <row r="1278">
          <cell r="E1278">
            <v>400</v>
          </cell>
          <cell r="G1278">
            <v>400</v>
          </cell>
          <cell r="H1278">
            <v>400</v>
          </cell>
        </row>
        <row r="1281">
          <cell r="E1281">
            <v>49924.6</v>
          </cell>
          <cell r="G1281">
            <v>49076.800000000003</v>
          </cell>
          <cell r="H1281">
            <v>49416</v>
          </cell>
        </row>
        <row r="1297">
          <cell r="E1297">
            <v>16097.3</v>
          </cell>
          <cell r="G1297">
            <v>16097.3</v>
          </cell>
          <cell r="H1297">
            <v>16097.3</v>
          </cell>
        </row>
        <row r="1315">
          <cell r="E1315">
            <v>660</v>
          </cell>
          <cell r="G1315">
            <v>660</v>
          </cell>
          <cell r="H1315">
            <v>160</v>
          </cell>
        </row>
        <row r="1323">
          <cell r="E1323">
            <v>179545</v>
          </cell>
          <cell r="G1323">
            <v>148464.5</v>
          </cell>
          <cell r="H1323">
            <v>148464.5</v>
          </cell>
        </row>
        <row r="1340">
          <cell r="E1340">
            <v>198731.2</v>
          </cell>
          <cell r="G1340">
            <v>136268.20000000001</v>
          </cell>
          <cell r="H1340">
            <v>130555.6</v>
          </cell>
        </row>
        <row r="1365">
          <cell r="E1365">
            <v>48485</v>
          </cell>
        </row>
        <row r="1372">
          <cell r="E1372">
            <v>3000</v>
          </cell>
          <cell r="G1372">
            <v>0</v>
          </cell>
          <cell r="H1372">
            <v>0</v>
          </cell>
        </row>
        <row r="1374">
          <cell r="E1374">
            <v>1505.8</v>
          </cell>
          <cell r="G1374">
            <v>1522.8</v>
          </cell>
          <cell r="H1374">
            <v>1522.8</v>
          </cell>
        </row>
        <row r="1376">
          <cell r="E1376">
            <v>846868.6</v>
          </cell>
          <cell r="G1376">
            <v>805992.6</v>
          </cell>
          <cell r="H1376">
            <v>724088.2</v>
          </cell>
        </row>
        <row r="1379">
          <cell r="E1379">
            <v>81701.8</v>
          </cell>
          <cell r="G1379">
            <v>30000</v>
          </cell>
          <cell r="H1379">
            <v>30000</v>
          </cell>
        </row>
        <row r="1384">
          <cell r="E1384">
            <v>13151.7</v>
          </cell>
          <cell r="G1384">
            <v>12986.8</v>
          </cell>
          <cell r="H1384">
            <v>13107.7</v>
          </cell>
        </row>
        <row r="1396">
          <cell r="E1396">
            <v>16980.5</v>
          </cell>
          <cell r="G1396">
            <v>15283.1</v>
          </cell>
          <cell r="H1396">
            <v>15361.1</v>
          </cell>
        </row>
        <row r="1413">
          <cell r="E1413">
            <v>114369.9</v>
          </cell>
          <cell r="G1413">
            <v>113735.9</v>
          </cell>
          <cell r="H1413">
            <v>114907.9</v>
          </cell>
        </row>
        <row r="1444">
          <cell r="E1444">
            <v>206109.5</v>
          </cell>
          <cell r="G1444">
            <v>191776.6</v>
          </cell>
          <cell r="H1444">
            <v>193696.5</v>
          </cell>
        </row>
        <row r="1480">
          <cell r="E1480">
            <v>5218.5</v>
          </cell>
          <cell r="G1480">
            <v>5141.6000000000004</v>
          </cell>
          <cell r="H1480">
            <v>5171.3</v>
          </cell>
        </row>
        <row r="1491">
          <cell r="E1491">
            <v>48984.800000000003</v>
          </cell>
          <cell r="G1491">
            <v>48609.7</v>
          </cell>
          <cell r="H1491">
            <v>49035.3</v>
          </cell>
        </row>
        <row r="1517">
          <cell r="E1517">
            <v>5023.3</v>
          </cell>
          <cell r="G1517">
            <v>4948.3</v>
          </cell>
          <cell r="H1517">
            <v>4978</v>
          </cell>
        </row>
        <row r="1527">
          <cell r="E1527">
            <v>7575.1</v>
          </cell>
          <cell r="G1527">
            <v>7575.1</v>
          </cell>
          <cell r="H1527">
            <v>7575.1</v>
          </cell>
        </row>
        <row r="1530">
          <cell r="E1530">
            <v>5271.6</v>
          </cell>
          <cell r="G1530">
            <v>5271.6</v>
          </cell>
          <cell r="H1530">
            <v>5271.6</v>
          </cell>
        </row>
        <row r="1533">
          <cell r="E1533">
            <v>0</v>
          </cell>
          <cell r="G1533">
            <v>370201.1</v>
          </cell>
          <cell r="H1533">
            <v>681676.3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A28"/>
  <sheetViews>
    <sheetView tabSelected="1" topLeftCell="A19" zoomScaleNormal="100" zoomScalePageLayoutView="50" workbookViewId="0">
      <selection activeCell="D5" sqref="D5"/>
    </sheetView>
  </sheetViews>
  <sheetFormatPr defaultRowHeight="12.75"/>
  <cols>
    <col min="1" max="1" width="7.5703125" style="4" customWidth="1"/>
    <col min="2" max="2" width="33.42578125" style="11" customWidth="1"/>
    <col min="3" max="3" width="14.140625" style="11" customWidth="1"/>
    <col min="4" max="4" width="14.42578125" style="11" customWidth="1"/>
    <col min="5" max="5" width="14.140625" style="11" customWidth="1"/>
    <col min="6" max="6" width="15" style="12" customWidth="1"/>
    <col min="7" max="7" width="13.85546875" style="12" customWidth="1"/>
    <col min="8" max="8" width="15" style="12" customWidth="1"/>
    <col min="9" max="9" width="10.28515625" style="3" customWidth="1"/>
    <col min="10" max="10" width="9.5703125" style="3" customWidth="1"/>
    <col min="11" max="11" width="22.42578125" style="3" customWidth="1"/>
    <col min="12" max="253" width="9.140625" style="3"/>
    <col min="254" max="254" width="14.42578125" style="3" customWidth="1"/>
    <col min="255" max="255" width="61.42578125" style="3" customWidth="1"/>
    <col min="256" max="256" width="18.42578125" style="3" customWidth="1"/>
    <col min="257" max="257" width="28.42578125" style="3" customWidth="1"/>
    <col min="258" max="261" width="9.140625" style="3"/>
    <col min="262" max="262" width="7.5703125" style="3" customWidth="1"/>
    <col min="263" max="263" width="81.140625" style="3" customWidth="1"/>
    <col min="264" max="264" width="24.140625" style="3" customWidth="1"/>
    <col min="265" max="509" width="9.140625" style="3"/>
    <col min="510" max="510" width="14.42578125" style="3" customWidth="1"/>
    <col min="511" max="511" width="61.42578125" style="3" customWidth="1"/>
    <col min="512" max="512" width="18.42578125" style="3" customWidth="1"/>
    <col min="513" max="513" width="28.42578125" style="3" customWidth="1"/>
    <col min="514" max="517" width="9.140625" style="3"/>
    <col min="518" max="518" width="7.5703125" style="3" customWidth="1"/>
    <col min="519" max="519" width="81.140625" style="3" customWidth="1"/>
    <col min="520" max="520" width="24.140625" style="3" customWidth="1"/>
    <col min="521" max="765" width="9.140625" style="3"/>
    <col min="766" max="766" width="14.42578125" style="3" customWidth="1"/>
    <col min="767" max="767" width="61.42578125" style="3" customWidth="1"/>
    <col min="768" max="768" width="18.42578125" style="3" customWidth="1"/>
    <col min="769" max="769" width="28.42578125" style="3" customWidth="1"/>
    <col min="770" max="773" width="9.140625" style="3"/>
    <col min="774" max="774" width="7.5703125" style="3" customWidth="1"/>
    <col min="775" max="775" width="81.140625" style="3" customWidth="1"/>
    <col min="776" max="776" width="24.140625" style="3" customWidth="1"/>
    <col min="777" max="1021" width="9.140625" style="3"/>
    <col min="1022" max="1022" width="14.42578125" style="3" customWidth="1"/>
    <col min="1023" max="1023" width="61.42578125" style="3" customWidth="1"/>
    <col min="1024" max="1024" width="18.42578125" style="3" customWidth="1"/>
    <col min="1025" max="1025" width="28.42578125" style="3" customWidth="1"/>
    <col min="1026" max="1029" width="9.140625" style="3"/>
    <col min="1030" max="1030" width="7.5703125" style="3" customWidth="1"/>
    <col min="1031" max="1031" width="81.140625" style="3" customWidth="1"/>
    <col min="1032" max="1032" width="24.140625" style="3" customWidth="1"/>
    <col min="1033" max="1277" width="9.140625" style="3"/>
    <col min="1278" max="1278" width="14.42578125" style="3" customWidth="1"/>
    <col min="1279" max="1279" width="61.42578125" style="3" customWidth="1"/>
    <col min="1280" max="1280" width="18.42578125" style="3" customWidth="1"/>
    <col min="1281" max="1281" width="28.42578125" style="3" customWidth="1"/>
    <col min="1282" max="1285" width="9.140625" style="3"/>
    <col min="1286" max="1286" width="7.5703125" style="3" customWidth="1"/>
    <col min="1287" max="1287" width="81.140625" style="3" customWidth="1"/>
    <col min="1288" max="1288" width="24.140625" style="3" customWidth="1"/>
    <col min="1289" max="1533" width="9.140625" style="3"/>
    <col min="1534" max="1534" width="14.42578125" style="3" customWidth="1"/>
    <col min="1535" max="1535" width="61.42578125" style="3" customWidth="1"/>
    <col min="1536" max="1536" width="18.42578125" style="3" customWidth="1"/>
    <col min="1537" max="1537" width="28.42578125" style="3" customWidth="1"/>
    <col min="1538" max="1541" width="9.140625" style="3"/>
    <col min="1542" max="1542" width="7.5703125" style="3" customWidth="1"/>
    <col min="1543" max="1543" width="81.140625" style="3" customWidth="1"/>
    <col min="1544" max="1544" width="24.140625" style="3" customWidth="1"/>
    <col min="1545" max="1789" width="9.140625" style="3"/>
    <col min="1790" max="1790" width="14.42578125" style="3" customWidth="1"/>
    <col min="1791" max="1791" width="61.42578125" style="3" customWidth="1"/>
    <col min="1792" max="1792" width="18.42578125" style="3" customWidth="1"/>
    <col min="1793" max="1793" width="28.42578125" style="3" customWidth="1"/>
    <col min="1794" max="1797" width="9.140625" style="3"/>
    <col min="1798" max="1798" width="7.5703125" style="3" customWidth="1"/>
    <col min="1799" max="1799" width="81.140625" style="3" customWidth="1"/>
    <col min="1800" max="1800" width="24.140625" style="3" customWidth="1"/>
    <col min="1801" max="2045" width="9.140625" style="3"/>
    <col min="2046" max="2046" width="14.42578125" style="3" customWidth="1"/>
    <col min="2047" max="2047" width="61.42578125" style="3" customWidth="1"/>
    <col min="2048" max="2048" width="18.42578125" style="3" customWidth="1"/>
    <col min="2049" max="2049" width="28.42578125" style="3" customWidth="1"/>
    <col min="2050" max="2053" width="9.140625" style="3"/>
    <col min="2054" max="2054" width="7.5703125" style="3" customWidth="1"/>
    <col min="2055" max="2055" width="81.140625" style="3" customWidth="1"/>
    <col min="2056" max="2056" width="24.140625" style="3" customWidth="1"/>
    <col min="2057" max="2301" width="9.140625" style="3"/>
    <col min="2302" max="2302" width="14.42578125" style="3" customWidth="1"/>
    <col min="2303" max="2303" width="61.42578125" style="3" customWidth="1"/>
    <col min="2304" max="2304" width="18.42578125" style="3" customWidth="1"/>
    <col min="2305" max="2305" width="28.42578125" style="3" customWidth="1"/>
    <col min="2306" max="2309" width="9.140625" style="3"/>
    <col min="2310" max="2310" width="7.5703125" style="3" customWidth="1"/>
    <col min="2311" max="2311" width="81.140625" style="3" customWidth="1"/>
    <col min="2312" max="2312" width="24.140625" style="3" customWidth="1"/>
    <col min="2313" max="2557" width="9.140625" style="3"/>
    <col min="2558" max="2558" width="14.42578125" style="3" customWidth="1"/>
    <col min="2559" max="2559" width="61.42578125" style="3" customWidth="1"/>
    <col min="2560" max="2560" width="18.42578125" style="3" customWidth="1"/>
    <col min="2561" max="2561" width="28.42578125" style="3" customWidth="1"/>
    <col min="2562" max="2565" width="9.140625" style="3"/>
    <col min="2566" max="2566" width="7.5703125" style="3" customWidth="1"/>
    <col min="2567" max="2567" width="81.140625" style="3" customWidth="1"/>
    <col min="2568" max="2568" width="24.140625" style="3" customWidth="1"/>
    <col min="2569" max="2813" width="9.140625" style="3"/>
    <col min="2814" max="2814" width="14.42578125" style="3" customWidth="1"/>
    <col min="2815" max="2815" width="61.42578125" style="3" customWidth="1"/>
    <col min="2816" max="2816" width="18.42578125" style="3" customWidth="1"/>
    <col min="2817" max="2817" width="28.42578125" style="3" customWidth="1"/>
    <col min="2818" max="2821" width="9.140625" style="3"/>
    <col min="2822" max="2822" width="7.5703125" style="3" customWidth="1"/>
    <col min="2823" max="2823" width="81.140625" style="3" customWidth="1"/>
    <col min="2824" max="2824" width="24.140625" style="3" customWidth="1"/>
    <col min="2825" max="3069" width="9.140625" style="3"/>
    <col min="3070" max="3070" width="14.42578125" style="3" customWidth="1"/>
    <col min="3071" max="3071" width="61.42578125" style="3" customWidth="1"/>
    <col min="3072" max="3072" width="18.42578125" style="3" customWidth="1"/>
    <col min="3073" max="3073" width="28.42578125" style="3" customWidth="1"/>
    <col min="3074" max="3077" width="9.140625" style="3"/>
    <col min="3078" max="3078" width="7.5703125" style="3" customWidth="1"/>
    <col min="3079" max="3079" width="81.140625" style="3" customWidth="1"/>
    <col min="3080" max="3080" width="24.140625" style="3" customWidth="1"/>
    <col min="3081" max="3325" width="9.140625" style="3"/>
    <col min="3326" max="3326" width="14.42578125" style="3" customWidth="1"/>
    <col min="3327" max="3327" width="61.42578125" style="3" customWidth="1"/>
    <col min="3328" max="3328" width="18.42578125" style="3" customWidth="1"/>
    <col min="3329" max="3329" width="28.42578125" style="3" customWidth="1"/>
    <col min="3330" max="3333" width="9.140625" style="3"/>
    <col min="3334" max="3334" width="7.5703125" style="3" customWidth="1"/>
    <col min="3335" max="3335" width="81.140625" style="3" customWidth="1"/>
    <col min="3336" max="3336" width="24.140625" style="3" customWidth="1"/>
    <col min="3337" max="3581" width="9.140625" style="3"/>
    <col min="3582" max="3582" width="14.42578125" style="3" customWidth="1"/>
    <col min="3583" max="3583" width="61.42578125" style="3" customWidth="1"/>
    <col min="3584" max="3584" width="18.42578125" style="3" customWidth="1"/>
    <col min="3585" max="3585" width="28.42578125" style="3" customWidth="1"/>
    <col min="3586" max="3589" width="9.140625" style="3"/>
    <col min="3590" max="3590" width="7.5703125" style="3" customWidth="1"/>
    <col min="3591" max="3591" width="81.140625" style="3" customWidth="1"/>
    <col min="3592" max="3592" width="24.140625" style="3" customWidth="1"/>
    <col min="3593" max="3837" width="9.140625" style="3"/>
    <col min="3838" max="3838" width="14.42578125" style="3" customWidth="1"/>
    <col min="3839" max="3839" width="61.42578125" style="3" customWidth="1"/>
    <col min="3840" max="3840" width="18.42578125" style="3" customWidth="1"/>
    <col min="3841" max="3841" width="28.42578125" style="3" customWidth="1"/>
    <col min="3842" max="3845" width="9.140625" style="3"/>
    <col min="3846" max="3846" width="7.5703125" style="3" customWidth="1"/>
    <col min="3847" max="3847" width="81.140625" style="3" customWidth="1"/>
    <col min="3848" max="3848" width="24.140625" style="3" customWidth="1"/>
    <col min="3849" max="4093" width="9.140625" style="3"/>
    <col min="4094" max="4094" width="14.42578125" style="3" customWidth="1"/>
    <col min="4095" max="4095" width="61.42578125" style="3" customWidth="1"/>
    <col min="4096" max="4096" width="18.42578125" style="3" customWidth="1"/>
    <col min="4097" max="4097" width="28.42578125" style="3" customWidth="1"/>
    <col min="4098" max="4101" width="9.140625" style="3"/>
    <col min="4102" max="4102" width="7.5703125" style="3" customWidth="1"/>
    <col min="4103" max="4103" width="81.140625" style="3" customWidth="1"/>
    <col min="4104" max="4104" width="24.140625" style="3" customWidth="1"/>
    <col min="4105" max="4349" width="9.140625" style="3"/>
    <col min="4350" max="4350" width="14.42578125" style="3" customWidth="1"/>
    <col min="4351" max="4351" width="61.42578125" style="3" customWidth="1"/>
    <col min="4352" max="4352" width="18.42578125" style="3" customWidth="1"/>
    <col min="4353" max="4353" width="28.42578125" style="3" customWidth="1"/>
    <col min="4354" max="4357" width="9.140625" style="3"/>
    <col min="4358" max="4358" width="7.5703125" style="3" customWidth="1"/>
    <col min="4359" max="4359" width="81.140625" style="3" customWidth="1"/>
    <col min="4360" max="4360" width="24.140625" style="3" customWidth="1"/>
    <col min="4361" max="4605" width="9.140625" style="3"/>
    <col min="4606" max="4606" width="14.42578125" style="3" customWidth="1"/>
    <col min="4607" max="4607" width="61.42578125" style="3" customWidth="1"/>
    <col min="4608" max="4608" width="18.42578125" style="3" customWidth="1"/>
    <col min="4609" max="4609" width="28.42578125" style="3" customWidth="1"/>
    <col min="4610" max="4613" width="9.140625" style="3"/>
    <col min="4614" max="4614" width="7.5703125" style="3" customWidth="1"/>
    <col min="4615" max="4615" width="81.140625" style="3" customWidth="1"/>
    <col min="4616" max="4616" width="24.140625" style="3" customWidth="1"/>
    <col min="4617" max="4861" width="9.140625" style="3"/>
    <col min="4862" max="4862" width="14.42578125" style="3" customWidth="1"/>
    <col min="4863" max="4863" width="61.42578125" style="3" customWidth="1"/>
    <col min="4864" max="4864" width="18.42578125" style="3" customWidth="1"/>
    <col min="4865" max="4865" width="28.42578125" style="3" customWidth="1"/>
    <col min="4866" max="4869" width="9.140625" style="3"/>
    <col min="4870" max="4870" width="7.5703125" style="3" customWidth="1"/>
    <col min="4871" max="4871" width="81.140625" style="3" customWidth="1"/>
    <col min="4872" max="4872" width="24.140625" style="3" customWidth="1"/>
    <col min="4873" max="5117" width="9.140625" style="3"/>
    <col min="5118" max="5118" width="14.42578125" style="3" customWidth="1"/>
    <col min="5119" max="5119" width="61.42578125" style="3" customWidth="1"/>
    <col min="5120" max="5120" width="18.42578125" style="3" customWidth="1"/>
    <col min="5121" max="5121" width="28.42578125" style="3" customWidth="1"/>
    <col min="5122" max="5125" width="9.140625" style="3"/>
    <col min="5126" max="5126" width="7.5703125" style="3" customWidth="1"/>
    <col min="5127" max="5127" width="81.140625" style="3" customWidth="1"/>
    <col min="5128" max="5128" width="24.140625" style="3" customWidth="1"/>
    <col min="5129" max="5373" width="9.140625" style="3"/>
    <col min="5374" max="5374" width="14.42578125" style="3" customWidth="1"/>
    <col min="5375" max="5375" width="61.42578125" style="3" customWidth="1"/>
    <col min="5376" max="5376" width="18.42578125" style="3" customWidth="1"/>
    <col min="5377" max="5377" width="28.42578125" style="3" customWidth="1"/>
    <col min="5378" max="5381" width="9.140625" style="3"/>
    <col min="5382" max="5382" width="7.5703125" style="3" customWidth="1"/>
    <col min="5383" max="5383" width="81.140625" style="3" customWidth="1"/>
    <col min="5384" max="5384" width="24.140625" style="3" customWidth="1"/>
    <col min="5385" max="5629" width="9.140625" style="3"/>
    <col min="5630" max="5630" width="14.42578125" style="3" customWidth="1"/>
    <col min="5631" max="5631" width="61.42578125" style="3" customWidth="1"/>
    <col min="5632" max="5632" width="18.42578125" style="3" customWidth="1"/>
    <col min="5633" max="5633" width="28.42578125" style="3" customWidth="1"/>
    <col min="5634" max="5637" width="9.140625" style="3"/>
    <col min="5638" max="5638" width="7.5703125" style="3" customWidth="1"/>
    <col min="5639" max="5639" width="81.140625" style="3" customWidth="1"/>
    <col min="5640" max="5640" width="24.140625" style="3" customWidth="1"/>
    <col min="5641" max="5885" width="9.140625" style="3"/>
    <col min="5886" max="5886" width="14.42578125" style="3" customWidth="1"/>
    <col min="5887" max="5887" width="61.42578125" style="3" customWidth="1"/>
    <col min="5888" max="5888" width="18.42578125" style="3" customWidth="1"/>
    <col min="5889" max="5889" width="28.42578125" style="3" customWidth="1"/>
    <col min="5890" max="5893" width="9.140625" style="3"/>
    <col min="5894" max="5894" width="7.5703125" style="3" customWidth="1"/>
    <col min="5895" max="5895" width="81.140625" style="3" customWidth="1"/>
    <col min="5896" max="5896" width="24.140625" style="3" customWidth="1"/>
    <col min="5897" max="6141" width="9.140625" style="3"/>
    <col min="6142" max="6142" width="14.42578125" style="3" customWidth="1"/>
    <col min="6143" max="6143" width="61.42578125" style="3" customWidth="1"/>
    <col min="6144" max="6144" width="18.42578125" style="3" customWidth="1"/>
    <col min="6145" max="6145" width="28.42578125" style="3" customWidth="1"/>
    <col min="6146" max="6149" width="9.140625" style="3"/>
    <col min="6150" max="6150" width="7.5703125" style="3" customWidth="1"/>
    <col min="6151" max="6151" width="81.140625" style="3" customWidth="1"/>
    <col min="6152" max="6152" width="24.140625" style="3" customWidth="1"/>
    <col min="6153" max="6397" width="9.140625" style="3"/>
    <col min="6398" max="6398" width="14.42578125" style="3" customWidth="1"/>
    <col min="6399" max="6399" width="61.42578125" style="3" customWidth="1"/>
    <col min="6400" max="6400" width="18.42578125" style="3" customWidth="1"/>
    <col min="6401" max="6401" width="28.42578125" style="3" customWidth="1"/>
    <col min="6402" max="6405" width="9.140625" style="3"/>
    <col min="6406" max="6406" width="7.5703125" style="3" customWidth="1"/>
    <col min="6407" max="6407" width="81.140625" style="3" customWidth="1"/>
    <col min="6408" max="6408" width="24.140625" style="3" customWidth="1"/>
    <col min="6409" max="6653" width="9.140625" style="3"/>
    <col min="6654" max="6654" width="14.42578125" style="3" customWidth="1"/>
    <col min="6655" max="6655" width="61.42578125" style="3" customWidth="1"/>
    <col min="6656" max="6656" width="18.42578125" style="3" customWidth="1"/>
    <col min="6657" max="6657" width="28.42578125" style="3" customWidth="1"/>
    <col min="6658" max="6661" width="9.140625" style="3"/>
    <col min="6662" max="6662" width="7.5703125" style="3" customWidth="1"/>
    <col min="6663" max="6663" width="81.140625" style="3" customWidth="1"/>
    <col min="6664" max="6664" width="24.140625" style="3" customWidth="1"/>
    <col min="6665" max="6909" width="9.140625" style="3"/>
    <col min="6910" max="6910" width="14.42578125" style="3" customWidth="1"/>
    <col min="6911" max="6911" width="61.42578125" style="3" customWidth="1"/>
    <col min="6912" max="6912" width="18.42578125" style="3" customWidth="1"/>
    <col min="6913" max="6913" width="28.42578125" style="3" customWidth="1"/>
    <col min="6914" max="6917" width="9.140625" style="3"/>
    <col min="6918" max="6918" width="7.5703125" style="3" customWidth="1"/>
    <col min="6919" max="6919" width="81.140625" style="3" customWidth="1"/>
    <col min="6920" max="6920" width="24.140625" style="3" customWidth="1"/>
    <col min="6921" max="7165" width="9.140625" style="3"/>
    <col min="7166" max="7166" width="14.42578125" style="3" customWidth="1"/>
    <col min="7167" max="7167" width="61.42578125" style="3" customWidth="1"/>
    <col min="7168" max="7168" width="18.42578125" style="3" customWidth="1"/>
    <col min="7169" max="7169" width="28.42578125" style="3" customWidth="1"/>
    <col min="7170" max="7173" width="9.140625" style="3"/>
    <col min="7174" max="7174" width="7.5703125" style="3" customWidth="1"/>
    <col min="7175" max="7175" width="81.140625" style="3" customWidth="1"/>
    <col min="7176" max="7176" width="24.140625" style="3" customWidth="1"/>
    <col min="7177" max="7421" width="9.140625" style="3"/>
    <col min="7422" max="7422" width="14.42578125" style="3" customWidth="1"/>
    <col min="7423" max="7423" width="61.42578125" style="3" customWidth="1"/>
    <col min="7424" max="7424" width="18.42578125" style="3" customWidth="1"/>
    <col min="7425" max="7425" width="28.42578125" style="3" customWidth="1"/>
    <col min="7426" max="7429" width="9.140625" style="3"/>
    <col min="7430" max="7430" width="7.5703125" style="3" customWidth="1"/>
    <col min="7431" max="7431" width="81.140625" style="3" customWidth="1"/>
    <col min="7432" max="7432" width="24.140625" style="3" customWidth="1"/>
    <col min="7433" max="7677" width="9.140625" style="3"/>
    <col min="7678" max="7678" width="14.42578125" style="3" customWidth="1"/>
    <col min="7679" max="7679" width="61.42578125" style="3" customWidth="1"/>
    <col min="7680" max="7680" width="18.42578125" style="3" customWidth="1"/>
    <col min="7681" max="7681" width="28.42578125" style="3" customWidth="1"/>
    <col min="7682" max="7685" width="9.140625" style="3"/>
    <col min="7686" max="7686" width="7.5703125" style="3" customWidth="1"/>
    <col min="7687" max="7687" width="81.140625" style="3" customWidth="1"/>
    <col min="7688" max="7688" width="24.140625" style="3" customWidth="1"/>
    <col min="7689" max="7933" width="9.140625" style="3"/>
    <col min="7934" max="7934" width="14.42578125" style="3" customWidth="1"/>
    <col min="7935" max="7935" width="61.42578125" style="3" customWidth="1"/>
    <col min="7936" max="7936" width="18.42578125" style="3" customWidth="1"/>
    <col min="7937" max="7937" width="28.42578125" style="3" customWidth="1"/>
    <col min="7938" max="7941" width="9.140625" style="3"/>
    <col min="7942" max="7942" width="7.5703125" style="3" customWidth="1"/>
    <col min="7943" max="7943" width="81.140625" style="3" customWidth="1"/>
    <col min="7944" max="7944" width="24.140625" style="3" customWidth="1"/>
    <col min="7945" max="8189" width="9.140625" style="3"/>
    <col min="8190" max="8190" width="14.42578125" style="3" customWidth="1"/>
    <col min="8191" max="8191" width="61.42578125" style="3" customWidth="1"/>
    <col min="8192" max="8192" width="18.42578125" style="3" customWidth="1"/>
    <col min="8193" max="8193" width="28.42578125" style="3" customWidth="1"/>
    <col min="8194" max="8197" width="9.140625" style="3"/>
    <col min="8198" max="8198" width="7.5703125" style="3" customWidth="1"/>
    <col min="8199" max="8199" width="81.140625" style="3" customWidth="1"/>
    <col min="8200" max="8200" width="24.140625" style="3" customWidth="1"/>
    <col min="8201" max="8445" width="9.140625" style="3"/>
    <col min="8446" max="8446" width="14.42578125" style="3" customWidth="1"/>
    <col min="8447" max="8447" width="61.42578125" style="3" customWidth="1"/>
    <col min="8448" max="8448" width="18.42578125" style="3" customWidth="1"/>
    <col min="8449" max="8449" width="28.42578125" style="3" customWidth="1"/>
    <col min="8450" max="8453" width="9.140625" style="3"/>
    <col min="8454" max="8454" width="7.5703125" style="3" customWidth="1"/>
    <col min="8455" max="8455" width="81.140625" style="3" customWidth="1"/>
    <col min="8456" max="8456" width="24.140625" style="3" customWidth="1"/>
    <col min="8457" max="8701" width="9.140625" style="3"/>
    <col min="8702" max="8702" width="14.42578125" style="3" customWidth="1"/>
    <col min="8703" max="8703" width="61.42578125" style="3" customWidth="1"/>
    <col min="8704" max="8704" width="18.42578125" style="3" customWidth="1"/>
    <col min="8705" max="8705" width="28.42578125" style="3" customWidth="1"/>
    <col min="8706" max="8709" width="9.140625" style="3"/>
    <col min="8710" max="8710" width="7.5703125" style="3" customWidth="1"/>
    <col min="8711" max="8711" width="81.140625" style="3" customWidth="1"/>
    <col min="8712" max="8712" width="24.140625" style="3" customWidth="1"/>
    <col min="8713" max="8957" width="9.140625" style="3"/>
    <col min="8958" max="8958" width="14.42578125" style="3" customWidth="1"/>
    <col min="8959" max="8959" width="61.42578125" style="3" customWidth="1"/>
    <col min="8960" max="8960" width="18.42578125" style="3" customWidth="1"/>
    <col min="8961" max="8961" width="28.42578125" style="3" customWidth="1"/>
    <col min="8962" max="8965" width="9.140625" style="3"/>
    <col min="8966" max="8966" width="7.5703125" style="3" customWidth="1"/>
    <col min="8967" max="8967" width="81.140625" style="3" customWidth="1"/>
    <col min="8968" max="8968" width="24.140625" style="3" customWidth="1"/>
    <col min="8969" max="9213" width="9.140625" style="3"/>
    <col min="9214" max="9214" width="14.42578125" style="3" customWidth="1"/>
    <col min="9215" max="9215" width="61.42578125" style="3" customWidth="1"/>
    <col min="9216" max="9216" width="18.42578125" style="3" customWidth="1"/>
    <col min="9217" max="9217" width="28.42578125" style="3" customWidth="1"/>
    <col min="9218" max="9221" width="9.140625" style="3"/>
    <col min="9222" max="9222" width="7.5703125" style="3" customWidth="1"/>
    <col min="9223" max="9223" width="81.140625" style="3" customWidth="1"/>
    <col min="9224" max="9224" width="24.140625" style="3" customWidth="1"/>
    <col min="9225" max="9469" width="9.140625" style="3"/>
    <col min="9470" max="9470" width="14.42578125" style="3" customWidth="1"/>
    <col min="9471" max="9471" width="61.42578125" style="3" customWidth="1"/>
    <col min="9472" max="9472" width="18.42578125" style="3" customWidth="1"/>
    <col min="9473" max="9473" width="28.42578125" style="3" customWidth="1"/>
    <col min="9474" max="9477" width="9.140625" style="3"/>
    <col min="9478" max="9478" width="7.5703125" style="3" customWidth="1"/>
    <col min="9479" max="9479" width="81.140625" style="3" customWidth="1"/>
    <col min="9480" max="9480" width="24.140625" style="3" customWidth="1"/>
    <col min="9481" max="9725" width="9.140625" style="3"/>
    <col min="9726" max="9726" width="14.42578125" style="3" customWidth="1"/>
    <col min="9727" max="9727" width="61.42578125" style="3" customWidth="1"/>
    <col min="9728" max="9728" width="18.42578125" style="3" customWidth="1"/>
    <col min="9729" max="9729" width="28.42578125" style="3" customWidth="1"/>
    <col min="9730" max="9733" width="9.140625" style="3"/>
    <col min="9734" max="9734" width="7.5703125" style="3" customWidth="1"/>
    <col min="9735" max="9735" width="81.140625" style="3" customWidth="1"/>
    <col min="9736" max="9736" width="24.140625" style="3" customWidth="1"/>
    <col min="9737" max="9981" width="9.140625" style="3"/>
    <col min="9982" max="9982" width="14.42578125" style="3" customWidth="1"/>
    <col min="9983" max="9983" width="61.42578125" style="3" customWidth="1"/>
    <col min="9984" max="9984" width="18.42578125" style="3" customWidth="1"/>
    <col min="9985" max="9985" width="28.42578125" style="3" customWidth="1"/>
    <col min="9986" max="9989" width="9.140625" style="3"/>
    <col min="9990" max="9990" width="7.5703125" style="3" customWidth="1"/>
    <col min="9991" max="9991" width="81.140625" style="3" customWidth="1"/>
    <col min="9992" max="9992" width="24.140625" style="3" customWidth="1"/>
    <col min="9993" max="10237" width="9.140625" style="3"/>
    <col min="10238" max="10238" width="14.42578125" style="3" customWidth="1"/>
    <col min="10239" max="10239" width="61.42578125" style="3" customWidth="1"/>
    <col min="10240" max="10240" width="18.42578125" style="3" customWidth="1"/>
    <col min="10241" max="10241" width="28.42578125" style="3" customWidth="1"/>
    <col min="10242" max="10245" width="9.140625" style="3"/>
    <col min="10246" max="10246" width="7.5703125" style="3" customWidth="1"/>
    <col min="10247" max="10247" width="81.140625" style="3" customWidth="1"/>
    <col min="10248" max="10248" width="24.140625" style="3" customWidth="1"/>
    <col min="10249" max="10493" width="9.140625" style="3"/>
    <col min="10494" max="10494" width="14.42578125" style="3" customWidth="1"/>
    <col min="10495" max="10495" width="61.42578125" style="3" customWidth="1"/>
    <col min="10496" max="10496" width="18.42578125" style="3" customWidth="1"/>
    <col min="10497" max="10497" width="28.42578125" style="3" customWidth="1"/>
    <col min="10498" max="10501" width="9.140625" style="3"/>
    <col min="10502" max="10502" width="7.5703125" style="3" customWidth="1"/>
    <col min="10503" max="10503" width="81.140625" style="3" customWidth="1"/>
    <col min="10504" max="10504" width="24.140625" style="3" customWidth="1"/>
    <col min="10505" max="10749" width="9.140625" style="3"/>
    <col min="10750" max="10750" width="14.42578125" style="3" customWidth="1"/>
    <col min="10751" max="10751" width="61.42578125" style="3" customWidth="1"/>
    <col min="10752" max="10752" width="18.42578125" style="3" customWidth="1"/>
    <col min="10753" max="10753" width="28.42578125" style="3" customWidth="1"/>
    <col min="10754" max="10757" width="9.140625" style="3"/>
    <col min="10758" max="10758" width="7.5703125" style="3" customWidth="1"/>
    <col min="10759" max="10759" width="81.140625" style="3" customWidth="1"/>
    <col min="10760" max="10760" width="24.140625" style="3" customWidth="1"/>
    <col min="10761" max="11005" width="9.140625" style="3"/>
    <col min="11006" max="11006" width="14.42578125" style="3" customWidth="1"/>
    <col min="11007" max="11007" width="61.42578125" style="3" customWidth="1"/>
    <col min="11008" max="11008" width="18.42578125" style="3" customWidth="1"/>
    <col min="11009" max="11009" width="28.42578125" style="3" customWidth="1"/>
    <col min="11010" max="11013" width="9.140625" style="3"/>
    <col min="11014" max="11014" width="7.5703125" style="3" customWidth="1"/>
    <col min="11015" max="11015" width="81.140625" style="3" customWidth="1"/>
    <col min="11016" max="11016" width="24.140625" style="3" customWidth="1"/>
    <col min="11017" max="11261" width="9.140625" style="3"/>
    <col min="11262" max="11262" width="14.42578125" style="3" customWidth="1"/>
    <col min="11263" max="11263" width="61.42578125" style="3" customWidth="1"/>
    <col min="11264" max="11264" width="18.42578125" style="3" customWidth="1"/>
    <col min="11265" max="11265" width="28.42578125" style="3" customWidth="1"/>
    <col min="11266" max="11269" width="9.140625" style="3"/>
    <col min="11270" max="11270" width="7.5703125" style="3" customWidth="1"/>
    <col min="11271" max="11271" width="81.140625" style="3" customWidth="1"/>
    <col min="11272" max="11272" width="24.140625" style="3" customWidth="1"/>
    <col min="11273" max="11517" width="9.140625" style="3"/>
    <col min="11518" max="11518" width="14.42578125" style="3" customWidth="1"/>
    <col min="11519" max="11519" width="61.42578125" style="3" customWidth="1"/>
    <col min="11520" max="11520" width="18.42578125" style="3" customWidth="1"/>
    <col min="11521" max="11521" width="28.42578125" style="3" customWidth="1"/>
    <col min="11522" max="11525" width="9.140625" style="3"/>
    <col min="11526" max="11526" width="7.5703125" style="3" customWidth="1"/>
    <col min="11527" max="11527" width="81.140625" style="3" customWidth="1"/>
    <col min="11528" max="11528" width="24.140625" style="3" customWidth="1"/>
    <col min="11529" max="11773" width="9.140625" style="3"/>
    <col min="11774" max="11774" width="14.42578125" style="3" customWidth="1"/>
    <col min="11775" max="11775" width="61.42578125" style="3" customWidth="1"/>
    <col min="11776" max="11776" width="18.42578125" style="3" customWidth="1"/>
    <col min="11777" max="11777" width="28.42578125" style="3" customWidth="1"/>
    <col min="11778" max="11781" width="9.140625" style="3"/>
    <col min="11782" max="11782" width="7.5703125" style="3" customWidth="1"/>
    <col min="11783" max="11783" width="81.140625" style="3" customWidth="1"/>
    <col min="11784" max="11784" width="24.140625" style="3" customWidth="1"/>
    <col min="11785" max="12029" width="9.140625" style="3"/>
    <col min="12030" max="12030" width="14.42578125" style="3" customWidth="1"/>
    <col min="12031" max="12031" width="61.42578125" style="3" customWidth="1"/>
    <col min="12032" max="12032" width="18.42578125" style="3" customWidth="1"/>
    <col min="12033" max="12033" width="28.42578125" style="3" customWidth="1"/>
    <col min="12034" max="12037" width="9.140625" style="3"/>
    <col min="12038" max="12038" width="7.5703125" style="3" customWidth="1"/>
    <col min="12039" max="12039" width="81.140625" style="3" customWidth="1"/>
    <col min="12040" max="12040" width="24.140625" style="3" customWidth="1"/>
    <col min="12041" max="12285" width="9.140625" style="3"/>
    <col min="12286" max="12286" width="14.42578125" style="3" customWidth="1"/>
    <col min="12287" max="12287" width="61.42578125" style="3" customWidth="1"/>
    <col min="12288" max="12288" width="18.42578125" style="3" customWidth="1"/>
    <col min="12289" max="12289" width="28.42578125" style="3" customWidth="1"/>
    <col min="12290" max="12293" width="9.140625" style="3"/>
    <col min="12294" max="12294" width="7.5703125" style="3" customWidth="1"/>
    <col min="12295" max="12295" width="81.140625" style="3" customWidth="1"/>
    <col min="12296" max="12296" width="24.140625" style="3" customWidth="1"/>
    <col min="12297" max="12541" width="9.140625" style="3"/>
    <col min="12542" max="12542" width="14.42578125" style="3" customWidth="1"/>
    <col min="12543" max="12543" width="61.42578125" style="3" customWidth="1"/>
    <col min="12544" max="12544" width="18.42578125" style="3" customWidth="1"/>
    <col min="12545" max="12545" width="28.42578125" style="3" customWidth="1"/>
    <col min="12546" max="12549" width="9.140625" style="3"/>
    <col min="12550" max="12550" width="7.5703125" style="3" customWidth="1"/>
    <col min="12551" max="12551" width="81.140625" style="3" customWidth="1"/>
    <col min="12552" max="12552" width="24.140625" style="3" customWidth="1"/>
    <col min="12553" max="12797" width="9.140625" style="3"/>
    <col min="12798" max="12798" width="14.42578125" style="3" customWidth="1"/>
    <col min="12799" max="12799" width="61.42578125" style="3" customWidth="1"/>
    <col min="12800" max="12800" width="18.42578125" style="3" customWidth="1"/>
    <col min="12801" max="12801" width="28.42578125" style="3" customWidth="1"/>
    <col min="12802" max="12805" width="9.140625" style="3"/>
    <col min="12806" max="12806" width="7.5703125" style="3" customWidth="1"/>
    <col min="12807" max="12807" width="81.140625" style="3" customWidth="1"/>
    <col min="12808" max="12808" width="24.140625" style="3" customWidth="1"/>
    <col min="12809" max="13053" width="9.140625" style="3"/>
    <col min="13054" max="13054" width="14.42578125" style="3" customWidth="1"/>
    <col min="13055" max="13055" width="61.42578125" style="3" customWidth="1"/>
    <col min="13056" max="13056" width="18.42578125" style="3" customWidth="1"/>
    <col min="13057" max="13057" width="28.42578125" style="3" customWidth="1"/>
    <col min="13058" max="13061" width="9.140625" style="3"/>
    <col min="13062" max="13062" width="7.5703125" style="3" customWidth="1"/>
    <col min="13063" max="13063" width="81.140625" style="3" customWidth="1"/>
    <col min="13064" max="13064" width="24.140625" style="3" customWidth="1"/>
    <col min="13065" max="13309" width="9.140625" style="3"/>
    <col min="13310" max="13310" width="14.42578125" style="3" customWidth="1"/>
    <col min="13311" max="13311" width="61.42578125" style="3" customWidth="1"/>
    <col min="13312" max="13312" width="18.42578125" style="3" customWidth="1"/>
    <col min="13313" max="13313" width="28.42578125" style="3" customWidth="1"/>
    <col min="13314" max="13317" width="9.140625" style="3"/>
    <col min="13318" max="13318" width="7.5703125" style="3" customWidth="1"/>
    <col min="13319" max="13319" width="81.140625" style="3" customWidth="1"/>
    <col min="13320" max="13320" width="24.140625" style="3" customWidth="1"/>
    <col min="13321" max="13565" width="9.140625" style="3"/>
    <col min="13566" max="13566" width="14.42578125" style="3" customWidth="1"/>
    <col min="13567" max="13567" width="61.42578125" style="3" customWidth="1"/>
    <col min="13568" max="13568" width="18.42578125" style="3" customWidth="1"/>
    <col min="13569" max="13569" width="28.42578125" style="3" customWidth="1"/>
    <col min="13570" max="13573" width="9.140625" style="3"/>
    <col min="13574" max="13574" width="7.5703125" style="3" customWidth="1"/>
    <col min="13575" max="13575" width="81.140625" style="3" customWidth="1"/>
    <col min="13576" max="13576" width="24.140625" style="3" customWidth="1"/>
    <col min="13577" max="13821" width="9.140625" style="3"/>
    <col min="13822" max="13822" width="14.42578125" style="3" customWidth="1"/>
    <col min="13823" max="13823" width="61.42578125" style="3" customWidth="1"/>
    <col min="13824" max="13824" width="18.42578125" style="3" customWidth="1"/>
    <col min="13825" max="13825" width="28.42578125" style="3" customWidth="1"/>
    <col min="13826" max="13829" width="9.140625" style="3"/>
    <col min="13830" max="13830" width="7.5703125" style="3" customWidth="1"/>
    <col min="13831" max="13831" width="81.140625" style="3" customWidth="1"/>
    <col min="13832" max="13832" width="24.140625" style="3" customWidth="1"/>
    <col min="13833" max="14077" width="9.140625" style="3"/>
    <col min="14078" max="14078" width="14.42578125" style="3" customWidth="1"/>
    <col min="14079" max="14079" width="61.42578125" style="3" customWidth="1"/>
    <col min="14080" max="14080" width="18.42578125" style="3" customWidth="1"/>
    <col min="14081" max="14081" width="28.42578125" style="3" customWidth="1"/>
    <col min="14082" max="14085" width="9.140625" style="3"/>
    <col min="14086" max="14086" width="7.5703125" style="3" customWidth="1"/>
    <col min="14087" max="14087" width="81.140625" style="3" customWidth="1"/>
    <col min="14088" max="14088" width="24.140625" style="3" customWidth="1"/>
    <col min="14089" max="14333" width="9.140625" style="3"/>
    <col min="14334" max="14334" width="14.42578125" style="3" customWidth="1"/>
    <col min="14335" max="14335" width="61.42578125" style="3" customWidth="1"/>
    <col min="14336" max="14336" width="18.42578125" style="3" customWidth="1"/>
    <col min="14337" max="14337" width="28.42578125" style="3" customWidth="1"/>
    <col min="14338" max="14341" width="9.140625" style="3"/>
    <col min="14342" max="14342" width="7.5703125" style="3" customWidth="1"/>
    <col min="14343" max="14343" width="81.140625" style="3" customWidth="1"/>
    <col min="14344" max="14344" width="24.140625" style="3" customWidth="1"/>
    <col min="14345" max="14589" width="9.140625" style="3"/>
    <col min="14590" max="14590" width="14.42578125" style="3" customWidth="1"/>
    <col min="14591" max="14591" width="61.42578125" style="3" customWidth="1"/>
    <col min="14592" max="14592" width="18.42578125" style="3" customWidth="1"/>
    <col min="14593" max="14593" width="28.42578125" style="3" customWidth="1"/>
    <col min="14594" max="14597" width="9.140625" style="3"/>
    <col min="14598" max="14598" width="7.5703125" style="3" customWidth="1"/>
    <col min="14599" max="14599" width="81.140625" style="3" customWidth="1"/>
    <col min="14600" max="14600" width="24.140625" style="3" customWidth="1"/>
    <col min="14601" max="14845" width="9.140625" style="3"/>
    <col min="14846" max="14846" width="14.42578125" style="3" customWidth="1"/>
    <col min="14847" max="14847" width="61.42578125" style="3" customWidth="1"/>
    <col min="14848" max="14848" width="18.42578125" style="3" customWidth="1"/>
    <col min="14849" max="14849" width="28.42578125" style="3" customWidth="1"/>
    <col min="14850" max="14853" width="9.140625" style="3"/>
    <col min="14854" max="14854" width="7.5703125" style="3" customWidth="1"/>
    <col min="14855" max="14855" width="81.140625" style="3" customWidth="1"/>
    <col min="14856" max="14856" width="24.140625" style="3" customWidth="1"/>
    <col min="14857" max="15101" width="9.140625" style="3"/>
    <col min="15102" max="15102" width="14.42578125" style="3" customWidth="1"/>
    <col min="15103" max="15103" width="61.42578125" style="3" customWidth="1"/>
    <col min="15104" max="15104" width="18.42578125" style="3" customWidth="1"/>
    <col min="15105" max="15105" width="28.42578125" style="3" customWidth="1"/>
    <col min="15106" max="15109" width="9.140625" style="3"/>
    <col min="15110" max="15110" width="7.5703125" style="3" customWidth="1"/>
    <col min="15111" max="15111" width="81.140625" style="3" customWidth="1"/>
    <col min="15112" max="15112" width="24.140625" style="3" customWidth="1"/>
    <col min="15113" max="15357" width="9.140625" style="3"/>
    <col min="15358" max="15358" width="14.42578125" style="3" customWidth="1"/>
    <col min="15359" max="15359" width="61.42578125" style="3" customWidth="1"/>
    <col min="15360" max="15360" width="18.42578125" style="3" customWidth="1"/>
    <col min="15361" max="15361" width="28.42578125" style="3" customWidth="1"/>
    <col min="15362" max="15365" width="9.140625" style="3"/>
    <col min="15366" max="15366" width="7.5703125" style="3" customWidth="1"/>
    <col min="15367" max="15367" width="81.140625" style="3" customWidth="1"/>
    <col min="15368" max="15368" width="24.140625" style="3" customWidth="1"/>
    <col min="15369" max="15613" width="9.140625" style="3"/>
    <col min="15614" max="15614" width="14.42578125" style="3" customWidth="1"/>
    <col min="15615" max="15615" width="61.42578125" style="3" customWidth="1"/>
    <col min="15616" max="15616" width="18.42578125" style="3" customWidth="1"/>
    <col min="15617" max="15617" width="28.42578125" style="3" customWidth="1"/>
    <col min="15618" max="15621" width="9.140625" style="3"/>
    <col min="15622" max="15622" width="7.5703125" style="3" customWidth="1"/>
    <col min="15623" max="15623" width="81.140625" style="3" customWidth="1"/>
    <col min="15624" max="15624" width="24.140625" style="3" customWidth="1"/>
    <col min="15625" max="15869" width="9.140625" style="3"/>
    <col min="15870" max="15870" width="14.42578125" style="3" customWidth="1"/>
    <col min="15871" max="15871" width="61.42578125" style="3" customWidth="1"/>
    <col min="15872" max="15872" width="18.42578125" style="3" customWidth="1"/>
    <col min="15873" max="15873" width="28.42578125" style="3" customWidth="1"/>
    <col min="15874" max="15877" width="9.140625" style="3"/>
    <col min="15878" max="15878" width="7.5703125" style="3" customWidth="1"/>
    <col min="15879" max="15879" width="81.140625" style="3" customWidth="1"/>
    <col min="15880" max="15880" width="24.140625" style="3" customWidth="1"/>
    <col min="15881" max="16125" width="9.140625" style="3"/>
    <col min="16126" max="16126" width="14.42578125" style="3" customWidth="1"/>
    <col min="16127" max="16127" width="61.42578125" style="3" customWidth="1"/>
    <col min="16128" max="16128" width="18.42578125" style="3" customWidth="1"/>
    <col min="16129" max="16129" width="28.42578125" style="3" customWidth="1"/>
    <col min="16130" max="16133" width="9.140625" style="3"/>
    <col min="16134" max="16134" width="7.5703125" style="3" customWidth="1"/>
    <col min="16135" max="16135" width="81.140625" style="3" customWidth="1"/>
    <col min="16136" max="16136" width="24.140625" style="3" customWidth="1"/>
    <col min="16137" max="16381" width="9.140625" style="3"/>
    <col min="16382" max="16382" width="14.42578125" style="3" customWidth="1"/>
    <col min="16383" max="16383" width="61.42578125" style="3" customWidth="1"/>
    <col min="16384" max="16384" width="18.42578125" style="3" customWidth="1"/>
  </cols>
  <sheetData>
    <row r="1" spans="1:261" s="4" customFormat="1" ht="8.25" customHeight="1">
      <c r="A1" s="1"/>
      <c r="B1" s="32"/>
      <c r="C1" s="32"/>
      <c r="D1" s="32"/>
      <c r="E1" s="32"/>
      <c r="F1" s="3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</row>
    <row r="2" spans="1:261" s="4" customFormat="1" ht="15" hidden="1" customHeight="1">
      <c r="A2" s="1"/>
      <c r="B2" s="33"/>
      <c r="C2" s="33"/>
      <c r="D2" s="33"/>
      <c r="E2" s="33"/>
      <c r="F2" s="33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4" customFormat="1" ht="50.2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</row>
    <row r="4" spans="1:261" s="4" customFormat="1" ht="18" customHeight="1">
      <c r="A4" s="6"/>
      <c r="B4" s="7"/>
      <c r="C4" s="7"/>
      <c r="D4" s="7"/>
      <c r="E4" s="7"/>
      <c r="F4" s="8"/>
      <c r="G4" s="8"/>
      <c r="I4" s="3"/>
      <c r="J4" s="31" t="s">
        <v>0</v>
      </c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</row>
    <row r="5" spans="1:261" s="10" customFormat="1" ht="220.5" customHeight="1">
      <c r="A5" s="15" t="s">
        <v>1</v>
      </c>
      <c r="B5" s="16" t="s">
        <v>2</v>
      </c>
      <c r="C5" s="16" t="s">
        <v>30</v>
      </c>
      <c r="D5" s="16" t="s">
        <v>31</v>
      </c>
      <c r="E5" s="16" t="s">
        <v>32</v>
      </c>
      <c r="F5" s="17" t="s">
        <v>3</v>
      </c>
      <c r="G5" s="17" t="s">
        <v>4</v>
      </c>
      <c r="H5" s="17" t="s">
        <v>5</v>
      </c>
      <c r="I5" s="27" t="s">
        <v>36</v>
      </c>
      <c r="J5" s="27" t="s">
        <v>37</v>
      </c>
      <c r="K5" s="28" t="s">
        <v>38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</row>
    <row r="6" spans="1:261" ht="110.25">
      <c r="A6" s="18" t="s">
        <v>6</v>
      </c>
      <c r="B6" s="19" t="s">
        <v>7</v>
      </c>
      <c r="C6" s="20">
        <v>855102.5</v>
      </c>
      <c r="D6" s="20">
        <v>826720.9</v>
      </c>
      <c r="E6" s="20">
        <f>D6</f>
        <v>826720.9</v>
      </c>
      <c r="F6" s="21">
        <f>[1]КЦСР!E12+[1]КЦСР!E102+[1]КЦСР!E124+[1]КЦСР!E132+[1]КЦСР!E142+[1]КЦСР!E153</f>
        <v>803949.1</v>
      </c>
      <c r="G6" s="21">
        <f>[1]КЦСР!G12+[1]КЦСР!G102+[1]КЦСР!G124+[1]КЦСР!G132+[1]КЦСР!G142+[1]КЦСР!G153</f>
        <v>754615.89999999991</v>
      </c>
      <c r="H6" s="21">
        <f>[1]КЦСР!H12+[1]КЦСР!H102+[1]КЦСР!H124+[1]КЦСР!H132+[1]КЦСР!H142+[1]КЦСР!H153</f>
        <v>750384.1</v>
      </c>
      <c r="I6" s="29">
        <f t="shared" ref="I6:I18" si="0">F6/C6</f>
        <v>0.94017863355562636</v>
      </c>
      <c r="J6" s="29">
        <f>F6/E6</f>
        <v>0.97245527480918892</v>
      </c>
      <c r="K6" s="19" t="s">
        <v>49</v>
      </c>
    </row>
    <row r="7" spans="1:261" ht="157.5">
      <c r="A7" s="18" t="s">
        <v>8</v>
      </c>
      <c r="B7" s="22" t="s">
        <v>9</v>
      </c>
      <c r="C7" s="23">
        <v>2645188.1</v>
      </c>
      <c r="D7" s="23">
        <v>2081899.9</v>
      </c>
      <c r="E7" s="20">
        <f>D7+40000+35023.2</f>
        <v>2156923.1</v>
      </c>
      <c r="F7" s="21">
        <f>[1]КЦСР!E182+[1]КЦСР!E228+[1]КЦСР!E250</f>
        <v>1149623.9000000001</v>
      </c>
      <c r="G7" s="21">
        <f>[1]КЦСР!G182+[1]КЦСР!G228+[1]КЦСР!G250</f>
        <v>1103259.5999999999</v>
      </c>
      <c r="H7" s="21">
        <f>[1]КЦСР!H182+[1]КЦСР!H228+[1]КЦСР!H250</f>
        <v>1126889.6000000001</v>
      </c>
      <c r="I7" s="29">
        <f t="shared" si="0"/>
        <v>0.43460950848826219</v>
      </c>
      <c r="J7" s="29">
        <f t="shared" ref="J7:J19" si="1">F7/E7</f>
        <v>0.53299252996085034</v>
      </c>
      <c r="K7" s="19" t="s">
        <v>46</v>
      </c>
    </row>
    <row r="8" spans="1:261" ht="63">
      <c r="A8" s="18">
        <v>3</v>
      </c>
      <c r="B8" s="24" t="s">
        <v>33</v>
      </c>
      <c r="C8" s="23">
        <v>80936.100000000006</v>
      </c>
      <c r="D8" s="23"/>
      <c r="E8" s="20"/>
      <c r="F8" s="21"/>
      <c r="G8" s="21"/>
      <c r="H8" s="21"/>
      <c r="I8" s="29">
        <f t="shared" si="0"/>
        <v>0</v>
      </c>
      <c r="J8" s="29"/>
      <c r="K8" s="19" t="s">
        <v>45</v>
      </c>
    </row>
    <row r="9" spans="1:261" ht="63">
      <c r="A9" s="18" t="s">
        <v>10</v>
      </c>
      <c r="B9" s="19" t="s">
        <v>11</v>
      </c>
      <c r="C9" s="20">
        <v>91040.6</v>
      </c>
      <c r="D9" s="20">
        <v>405520.1</v>
      </c>
      <c r="E9" s="20">
        <f>D9</f>
        <v>405520.1</v>
      </c>
      <c r="F9" s="21">
        <f>[1]КЦСР!E290+[1]КЦСР!E311+[1]КЦСР!E321+[1]КЦСР!E331+[1]КЦСР!E335+[1]КЦСР!E339+[1]КЦСР!E348+[1]КЦСР!E364</f>
        <v>654446.30000000005</v>
      </c>
      <c r="G9" s="21">
        <f>[1]КЦСР!G290+[1]КЦСР!G311+[1]КЦСР!G321+[1]КЦСР!G331+[1]КЦСР!G335+[1]КЦСР!G339+[1]КЦСР!G348+[1]КЦСР!G364</f>
        <v>179391.9</v>
      </c>
      <c r="H9" s="21">
        <f>[1]КЦСР!H290+[1]КЦСР!H311+[1]КЦСР!H321+[1]КЦСР!H331+[1]КЦСР!H335+[1]КЦСР!H339+[1]КЦСР!H348+[1]КЦСР!H364</f>
        <v>162989.70000000001</v>
      </c>
      <c r="I9" s="29">
        <f t="shared" si="0"/>
        <v>7.1885104008541241</v>
      </c>
      <c r="J9" s="29">
        <f t="shared" si="1"/>
        <v>1.6138442952642793</v>
      </c>
      <c r="K9" s="19" t="s">
        <v>45</v>
      </c>
    </row>
    <row r="10" spans="1:261" ht="173.25">
      <c r="A10" s="18" t="s">
        <v>12</v>
      </c>
      <c r="B10" s="22" t="s">
        <v>13</v>
      </c>
      <c r="C10" s="23">
        <v>2209978</v>
      </c>
      <c r="D10" s="23">
        <v>2192690.9</v>
      </c>
      <c r="E10" s="20">
        <f>D10</f>
        <v>2192690.9</v>
      </c>
      <c r="F10" s="21">
        <f>[1]КЦСР!E385+[1]КЦСР!E488+[1]КЦСР!E560+[1]КЦСР!E584+[1]КЦСР!E591+[1]КЦСР!E614+[1]КЦСР!E641</f>
        <v>2135566.5</v>
      </c>
      <c r="G10" s="21">
        <f>[1]КЦСР!G385+[1]КЦСР!G488+[1]КЦСР!G560+[1]КЦСР!G584+[1]КЦСР!G591+[1]КЦСР!G614+[1]КЦСР!G641</f>
        <v>2108408.7999999998</v>
      </c>
      <c r="H10" s="21">
        <f>[1]КЦСР!H385+[1]КЦСР!H488+[1]КЦСР!H560+[1]КЦСР!H584+[1]КЦСР!H591+[1]КЦСР!H614+[1]КЦСР!H641</f>
        <v>2124905.2999999998</v>
      </c>
      <c r="I10" s="29">
        <f t="shared" si="0"/>
        <v>0.966329302825639</v>
      </c>
      <c r="J10" s="29">
        <f t="shared" si="1"/>
        <v>0.97394780997175667</v>
      </c>
      <c r="K10" s="19" t="s">
        <v>40</v>
      </c>
    </row>
    <row r="11" spans="1:261" ht="78.75">
      <c r="A11" s="18" t="s">
        <v>14</v>
      </c>
      <c r="B11" s="22" t="s">
        <v>15</v>
      </c>
      <c r="C11" s="23">
        <v>676035.6</v>
      </c>
      <c r="D11" s="23">
        <v>661249.9</v>
      </c>
      <c r="E11" s="20">
        <f>D11</f>
        <v>661249.9</v>
      </c>
      <c r="F11" s="21">
        <f>[1]КЦСР!E653+[1]КЦСР!E677+[1]КЦСР!E696+[1]КЦСР!E711+[1]КЦСР!E719</f>
        <v>643328.30000000005</v>
      </c>
      <c r="G11" s="21">
        <f>[1]КЦСР!G653+[1]КЦСР!G677+[1]КЦСР!G696+[1]КЦСР!G711+[1]КЦСР!G719</f>
        <v>583090.6</v>
      </c>
      <c r="H11" s="21">
        <f>[1]КЦСР!H653+[1]КЦСР!H677+[1]КЦСР!H696+[1]КЦСР!H711+[1]КЦСР!H719</f>
        <v>430250.49999999994</v>
      </c>
      <c r="I11" s="29">
        <f t="shared" si="0"/>
        <v>0.95161896799517665</v>
      </c>
      <c r="J11" s="29">
        <f t="shared" si="1"/>
        <v>0.97289738720565411</v>
      </c>
      <c r="K11" s="19" t="s">
        <v>50</v>
      </c>
    </row>
    <row r="12" spans="1:261" ht="252">
      <c r="A12" s="18" t="s">
        <v>16</v>
      </c>
      <c r="B12" s="19" t="s">
        <v>17</v>
      </c>
      <c r="C12" s="20">
        <v>3449618</v>
      </c>
      <c r="D12" s="20">
        <v>3800109.5</v>
      </c>
      <c r="E12" s="20">
        <f>D12+614970-169713+94974.4</f>
        <v>4340340.9000000004</v>
      </c>
      <c r="F12" s="21">
        <f>[1]КЦСР!E743+[1]КЦСР!E754+[1]КЦСР!E815+[1]КЦСР!E831+[1]КЦСР!E841+[1]КЦСР!E855+[1]КЦСР!E863</f>
        <v>3511949</v>
      </c>
      <c r="G12" s="21">
        <f>[1]КЦСР!G743+[1]КЦСР!G754+[1]КЦСР!G815+[1]КЦСР!G831+[1]КЦСР!G841+[1]КЦСР!G855+[1]КЦСР!G863</f>
        <v>3131450.1</v>
      </c>
      <c r="H12" s="21">
        <f>[1]КЦСР!H743+[1]КЦСР!H754+[1]КЦСР!H815+[1]КЦСР!H831+[1]КЦСР!H841+[1]КЦСР!H855+[1]КЦСР!H863</f>
        <v>3121276.3000000003</v>
      </c>
      <c r="I12" s="29">
        <f t="shared" si="0"/>
        <v>1.0180689572004784</v>
      </c>
      <c r="J12" s="29">
        <f>F12/E12</f>
        <v>0.80914128196704538</v>
      </c>
      <c r="K12" s="19" t="s">
        <v>42</v>
      </c>
    </row>
    <row r="13" spans="1:261" ht="126">
      <c r="A13" s="18" t="s">
        <v>18</v>
      </c>
      <c r="B13" s="22" t="s">
        <v>19</v>
      </c>
      <c r="C13" s="23">
        <v>335786.1</v>
      </c>
      <c r="D13" s="23">
        <v>337331.3</v>
      </c>
      <c r="E13" s="20">
        <f>D13+15000</f>
        <v>352331.3</v>
      </c>
      <c r="F13" s="21">
        <f>[1]КЦСР!E895+[1]КЦСР!E913+[1]КЦСР!E936+[1]КЦСР!E953+[1]КЦСР!E968</f>
        <v>266314.3</v>
      </c>
      <c r="G13" s="21">
        <f>[1]КЦСР!G895+[1]КЦСР!G913+[1]КЦСР!G936+[1]КЦСР!G953+[1]КЦСР!G968</f>
        <v>249286.59999999998</v>
      </c>
      <c r="H13" s="21">
        <f>[1]КЦСР!H895+[1]КЦСР!H913+[1]КЦСР!H936+[1]КЦСР!H953+[1]КЦСР!H968</f>
        <v>236161.9</v>
      </c>
      <c r="I13" s="29">
        <f t="shared" si="0"/>
        <v>0.79310698090242571</v>
      </c>
      <c r="J13" s="29">
        <f t="shared" si="1"/>
        <v>0.75586330252237022</v>
      </c>
      <c r="K13" s="19" t="s">
        <v>41</v>
      </c>
    </row>
    <row r="14" spans="1:261" ht="78.75">
      <c r="A14" s="18" t="s">
        <v>20</v>
      </c>
      <c r="B14" s="19" t="s">
        <v>21</v>
      </c>
      <c r="C14" s="20">
        <v>164730.5</v>
      </c>
      <c r="D14" s="20">
        <v>610833.9</v>
      </c>
      <c r="E14" s="20">
        <f>D14+5800</f>
        <v>616633.9</v>
      </c>
      <c r="F14" s="21">
        <f>[1]КЦСР!E1026+[1]КЦСР!E1053+[1]КЦСР!E1061</f>
        <v>97648.799999999988</v>
      </c>
      <c r="G14" s="21">
        <f>[1]КЦСР!G1026+[1]КЦСР!G1053+[1]КЦСР!G1061</f>
        <v>75010.8</v>
      </c>
      <c r="H14" s="21">
        <f>[1]КЦСР!H1026+[1]КЦСР!H1053+[1]КЦСР!H1061</f>
        <v>75010.8</v>
      </c>
      <c r="I14" s="29">
        <f t="shared" si="0"/>
        <v>0.59277911497870761</v>
      </c>
      <c r="J14" s="29">
        <f t="shared" si="1"/>
        <v>0.15835781976955854</v>
      </c>
      <c r="K14" s="19" t="s">
        <v>39</v>
      </c>
    </row>
    <row r="15" spans="1:261" ht="126">
      <c r="A15" s="18" t="s">
        <v>22</v>
      </c>
      <c r="B15" s="22" t="s">
        <v>23</v>
      </c>
      <c r="C15" s="23">
        <v>2056375.3</v>
      </c>
      <c r="D15" s="23">
        <v>2284793</v>
      </c>
      <c r="E15" s="20">
        <f>D15+10000</f>
        <v>2294793</v>
      </c>
      <c r="F15" s="21">
        <f>[1]КЦСР!E1083+[1]КЦСР!E1114+[1]КЦСР!E1214+[1]КЦСР!E1236</f>
        <v>2319690.9000000004</v>
      </c>
      <c r="G15" s="21">
        <f>[1]КЦСР!G1083+[1]КЦСР!G1114+[1]КЦСР!G1214+[1]КЦСР!G1236</f>
        <v>2297909.4</v>
      </c>
      <c r="H15" s="21">
        <f>[1]КЦСР!H1083+[1]КЦСР!H1114+[1]КЦСР!H1214+[1]КЦСР!H1236</f>
        <v>2117785.5</v>
      </c>
      <c r="I15" s="29">
        <f t="shared" si="0"/>
        <v>1.1280484160649082</v>
      </c>
      <c r="J15" s="29">
        <f t="shared" si="1"/>
        <v>1.0108497367736438</v>
      </c>
      <c r="K15" s="19" t="s">
        <v>47</v>
      </c>
    </row>
    <row r="16" spans="1:261" ht="94.5">
      <c r="A16" s="18" t="s">
        <v>24</v>
      </c>
      <c r="B16" s="24" t="s">
        <v>25</v>
      </c>
      <c r="C16" s="25">
        <v>1787757.8</v>
      </c>
      <c r="D16" s="25">
        <v>2375886.7999999998</v>
      </c>
      <c r="E16" s="20">
        <f>D16-157000-47487.2</f>
        <v>2171399.5999999996</v>
      </c>
      <c r="F16" s="21">
        <f>[1]КЦСР!E1251+[1]КЦСР!E1278+[1]КЦСР!E1281</f>
        <v>2152020.2000000002</v>
      </c>
      <c r="G16" s="21">
        <f>[1]КЦСР!G1251+[1]КЦСР!G1278+[1]КЦСР!G1281</f>
        <v>2106850.1999999997</v>
      </c>
      <c r="H16" s="21">
        <f>[1]КЦСР!H1251+[1]КЦСР!H1278+[1]КЦСР!H1281</f>
        <v>1927676.6</v>
      </c>
      <c r="I16" s="29">
        <f t="shared" si="0"/>
        <v>1.2037537747003537</v>
      </c>
      <c r="J16" s="29">
        <f t="shared" si="1"/>
        <v>0.99107515723959816</v>
      </c>
      <c r="K16" s="19" t="s">
        <v>44</v>
      </c>
    </row>
    <row r="17" spans="1:11" ht="47.25">
      <c r="A17" s="18">
        <v>13</v>
      </c>
      <c r="B17" s="14" t="s">
        <v>34</v>
      </c>
      <c r="C17" s="25">
        <v>12203.2</v>
      </c>
      <c r="D17" s="25"/>
      <c r="E17" s="20"/>
      <c r="F17" s="21"/>
      <c r="G17" s="21"/>
      <c r="H17" s="21"/>
      <c r="I17" s="29">
        <f t="shared" si="0"/>
        <v>0</v>
      </c>
      <c r="J17" s="29"/>
      <c r="K17" s="19"/>
    </row>
    <row r="18" spans="1:11" ht="47.25">
      <c r="A18" s="18">
        <v>14</v>
      </c>
      <c r="B18" s="24" t="s">
        <v>35</v>
      </c>
      <c r="C18" s="25">
        <v>137725.20000000001</v>
      </c>
      <c r="D18" s="25"/>
      <c r="E18" s="20"/>
      <c r="F18" s="21"/>
      <c r="G18" s="21"/>
      <c r="H18" s="21"/>
      <c r="I18" s="29">
        <f t="shared" si="0"/>
        <v>0</v>
      </c>
      <c r="J18" s="29"/>
      <c r="K18" s="19"/>
    </row>
    <row r="19" spans="1:11" ht="110.25">
      <c r="A19" s="18">
        <v>15</v>
      </c>
      <c r="B19" s="24" t="s">
        <v>26</v>
      </c>
      <c r="C19" s="25"/>
      <c r="D19" s="25">
        <v>377241.1</v>
      </c>
      <c r="E19" s="20">
        <f>D19</f>
        <v>377241.1</v>
      </c>
      <c r="F19" s="21">
        <f>[1]КЦСР!E1297+[1]КЦСР!E1315+[1]КЦСР!E1323+[1]КЦСР!E1340</f>
        <v>395033.5</v>
      </c>
      <c r="G19" s="21">
        <f>[1]КЦСР!G1297+[1]КЦСР!G1315+[1]КЦСР!G1323+[1]КЦСР!G1340</f>
        <v>301490</v>
      </c>
      <c r="H19" s="21">
        <f>[1]КЦСР!H1297+[1]КЦСР!H1315+[1]КЦСР!H1323+[1]КЦСР!H1340</f>
        <v>295277.40000000002</v>
      </c>
      <c r="I19" s="29"/>
      <c r="J19" s="29">
        <f t="shared" si="1"/>
        <v>1.0471645321784928</v>
      </c>
      <c r="K19" s="19" t="s">
        <v>48</v>
      </c>
    </row>
    <row r="20" spans="1:11" ht="63">
      <c r="A20" s="18" t="s">
        <v>27</v>
      </c>
      <c r="B20" s="24" t="s">
        <v>28</v>
      </c>
      <c r="C20" s="25"/>
      <c r="D20" s="25"/>
      <c r="E20" s="20">
        <f>D20</f>
        <v>0</v>
      </c>
      <c r="F20" s="21">
        <f>[1]КЦСР!E1365</f>
        <v>48485</v>
      </c>
      <c r="G20" s="21">
        <v>0</v>
      </c>
      <c r="H20" s="21">
        <v>0</v>
      </c>
      <c r="I20" s="29"/>
      <c r="J20" s="29"/>
      <c r="K20" s="19"/>
    </row>
    <row r="21" spans="1:11" hidden="1"/>
    <row r="22" spans="1:11" hidden="1"/>
    <row r="23" spans="1:11" hidden="1">
      <c r="C23" s="12">
        <f t="shared" ref="C23:H23" ca="1" si="2">SUM(C6:C28)</f>
        <v>15159257.699999999</v>
      </c>
      <c r="D23" s="12">
        <f t="shared" ca="1" si="2"/>
        <v>16597060.199999999</v>
      </c>
      <c r="E23" s="12">
        <f t="shared" ca="1" si="2"/>
        <v>17038627.600000001</v>
      </c>
      <c r="F23" s="12">
        <f t="shared" ca="1" si="2"/>
        <v>15533816.9</v>
      </c>
      <c r="G23" s="12">
        <f t="shared" ca="1" si="2"/>
        <v>14503809.099999998</v>
      </c>
      <c r="H23" s="12">
        <f t="shared" ca="1" si="2"/>
        <v>14214999.5</v>
      </c>
    </row>
    <row r="24" spans="1:11" ht="18.75" hidden="1">
      <c r="D24" s="11">
        <v>16597060.199999999</v>
      </c>
      <c r="E24" s="11">
        <v>17038627.600000001</v>
      </c>
      <c r="F24" s="13">
        <v>15502333.4</v>
      </c>
      <c r="G24" s="13">
        <v>14444102.1</v>
      </c>
      <c r="H24" s="13">
        <v>14143247.5</v>
      </c>
    </row>
    <row r="25" spans="1:11" hidden="1">
      <c r="D25" s="12">
        <f ca="1">D24-D23</f>
        <v>0</v>
      </c>
      <c r="E25" s="12">
        <f ca="1">E24-E23</f>
        <v>0</v>
      </c>
      <c r="F25" s="12">
        <f ca="1">F24-F23</f>
        <v>-31483.5</v>
      </c>
      <c r="G25" s="12">
        <f t="shared" ref="G25:H25" ca="1" si="3">G24-G23</f>
        <v>-59706.999999998137</v>
      </c>
      <c r="H25" s="12">
        <f t="shared" ca="1" si="3"/>
        <v>-71752</v>
      </c>
    </row>
    <row r="26" spans="1:11" hidden="1"/>
    <row r="27" spans="1:11" hidden="1"/>
    <row r="28" spans="1:11" ht="126">
      <c r="A28" s="18">
        <v>99</v>
      </c>
      <c r="B28" s="24" t="s">
        <v>29</v>
      </c>
      <c r="C28" s="25">
        <v>656780.69999999995</v>
      </c>
      <c r="D28" s="25">
        <v>642782.9</v>
      </c>
      <c r="E28" s="20">
        <f>D28</f>
        <v>642782.9</v>
      </c>
      <c r="F28" s="21">
        <f>[1]КЦСР!E1372+[1]КЦСР!E1374+[1]КЦСР!E1376+[1]КЦСР!E1379+[1]КЦСР!E1384+[1]КЦСР!E1396+[1]КЦСР!E1413+[1]КЦСР!E1444+[1]КЦСР!E1480+[1]КЦСР!E1491+[1]КЦСР!E1517+[1]КЦСР!E1527+[1]КЦСР!E1530+[1]КЦСР!E1533</f>
        <v>1355761.1000000003</v>
      </c>
      <c r="G28" s="21">
        <f>[1]КЦСР!G1372+[1]КЦСР!G1374+[1]КЦСР!G1376+[1]КЦСР!G1379+[1]КЦСР!G1384+[1]КЦСР!G1396+[1]КЦСР!G1413+[1]КЦСР!G1444+[1]КЦСР!G1480+[1]КЦСР!G1491+[1]КЦСР!G1517+[1]КЦСР!G1527+[1]КЦСР!G1530+[1]КЦСР!G1533</f>
        <v>1613045.2000000002</v>
      </c>
      <c r="H28" s="21">
        <f>[1]КЦСР!H1372+[1]КЦСР!H1374+[1]КЦСР!H1376+[1]КЦСР!H1379+[1]КЦСР!H1384+[1]КЦСР!H1396+[1]КЦСР!H1413+[1]КЦСР!H1444+[1]КЦСР!H1480+[1]КЦСР!H1491+[1]КЦСР!H1517+[1]КЦСР!H1527+[1]КЦСР!H1530+[1]КЦСР!H1533</f>
        <v>1846391.8000000003</v>
      </c>
      <c r="I28" s="26">
        <f>F28/C28</f>
        <v>2.0642523448085495</v>
      </c>
      <c r="J28" s="26">
        <f>F28/E28</f>
        <v>2.1092053008877496</v>
      </c>
      <c r="K28" s="19" t="s">
        <v>43</v>
      </c>
    </row>
  </sheetData>
  <mergeCells count="4">
    <mergeCell ref="A3:J3"/>
    <mergeCell ref="J4:K4"/>
    <mergeCell ref="B1:F1"/>
    <mergeCell ref="B2:F2"/>
  </mergeCells>
  <pageMargins left="0.36" right="0.25" top="0.53" bottom="0.23" header="0" footer="0"/>
  <pageSetup paperSize="9" scale="84" firstPageNumber="13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</vt:lpstr>
      <vt:lpstr>ГП!Область_печати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Gnezdilova</cp:lastModifiedBy>
  <cp:lastPrinted>2017-10-19T05:34:10Z</cp:lastPrinted>
  <dcterms:created xsi:type="dcterms:W3CDTF">2017-10-17T03:27:25Z</dcterms:created>
  <dcterms:modified xsi:type="dcterms:W3CDTF">2017-10-31T05:51:38Z</dcterms:modified>
</cp:coreProperties>
</file>