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65326" windowWidth="10140" windowHeight="10890" activeTab="0"/>
  </bookViews>
  <sheets>
    <sheet name="Динамика доходов рес.бюджета" sheetId="1" r:id="rId1"/>
  </sheets>
  <definedNames>
    <definedName name="TableRow">'Динамика доходов рес.бюджета'!#REF!</definedName>
    <definedName name="TableRow1">#REF!</definedName>
    <definedName name="TableRow2">#REF!</definedName>
    <definedName name="_xlnm.Print_Titles" localSheetId="0">'Динамика доходов рес.бюджета'!$3:$4</definedName>
  </definedNames>
  <calcPr fullCalcOnLoad="1"/>
</workbook>
</file>

<file path=xl/sharedStrings.xml><?xml version="1.0" encoding="utf-8"?>
<sst xmlns="http://schemas.openxmlformats.org/spreadsheetml/2006/main" count="159" uniqueCount="159">
  <si>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</si>
  <si>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</si>
  <si>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</si>
  <si>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</si>
  <si>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</si>
  <si>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</si>
  <si>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</si>
  <si>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</si>
  <si>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</si>
  <si>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</si>
  <si>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</si>
  <si>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</si>
  <si>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</si>
  <si>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</si>
  <si>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</si>
  <si>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</si>
  <si>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</si>
  <si>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</si>
  <si>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</si>
  <si>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</si>
  <si>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</si>
  <si>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</si>
  <si>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</si>
  <si>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</si>
  <si>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</si>
  <si>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</si>
  <si>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</si>
  <si>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</si>
  <si>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</si>
  <si>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</si>
  <si>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</si>
  <si>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</si>
  <si>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</si>
  <si>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</si>
  <si>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</si>
  <si>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</si>
  <si>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</si>
  <si>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</si>
  <si>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</si>
  <si>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</si>
  <si>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</si>
  <si>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</si>
  <si>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</si>
  <si>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</si>
  <si>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</si>
  <si>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</si>
  <si>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</si>
  <si>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</si>
  <si>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</si>
  <si>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</si>
  <si>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</si>
  <si>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</si>
  <si>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</si>
  <si>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</si>
  <si>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</si>
  <si>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</si>
  <si>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</si>
  <si>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</si>
  <si>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</si>
  <si>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</si>
  <si>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</si>
  <si>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</si>
  <si>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</si>
  <si>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</si>
  <si>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</si>
  <si>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</si>
  <si>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</si>
  <si>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</si>
  <si>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</si>
  <si>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</si>
  <si>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</si>
  <si>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</si>
  <si>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</si>
  <si>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</si>
  <si>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</si>
  <si>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</si>
  <si>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</si>
  <si>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</si>
  <si>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</si>
  <si>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</si>
  <si>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</si>
  <si>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</si>
  <si>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</si>
  <si>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</si>
  <si>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</si>
  <si>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</si>
  <si>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</si>
  <si>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</si>
  <si>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</si>
  <si>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</si>
  <si>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</si>
  <si>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</si>
  <si>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</si>
  <si>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</si>
  <si>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</si>
  <si>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</si>
  <si>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</si>
  <si>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</si>
  <si>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</si>
  <si>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</si>
  <si>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</si>
  <si>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</si>
  <si>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</si>
  <si>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</si>
  <si>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</si>
  <si>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</si>
  <si>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</si>
  <si>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</si>
  <si>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</si>
  <si>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</si>
  <si>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</si>
  <si>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</si>
  <si>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</si>
  <si>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</si>
  <si>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</si>
  <si>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</si>
  <si>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</si>
  <si>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</si>
  <si>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</si>
  <si>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</si>
  <si>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 тыс.руб.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</si>
  <si>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</si>
  <si>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</si>
  <si>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</si>
  <si>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</si>
  <si>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</si>
  <si>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</si>
  <si>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</si>
  <si>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</si>
  <si>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</si>
  <si>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</si>
  <si>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</si>
  <si>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</si>
  <si>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00011603000000000140</t>
  </si>
  <si>
    <t>00011618000000000140</t>
  </si>
  <si>
    <t>00020302030020000180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</si>
  <si>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</si>
  <si>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</si>
  <si>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</si>
  <si>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</si>
  <si>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</si>
  <si>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00020210000000000151</t>
  </si>
  <si>
    <t>00020215001000000151</t>
  </si>
  <si>
    <t>00020215002000000151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</si>
  <si>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</si>
  <si>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00020215009000000151</t>
  </si>
  <si>
    <t>Прочие дотации</t>
  </si>
  <si>
    <t>00020219999000000151</t>
  </si>
  <si>
    <t>00020220000000000151</t>
  </si>
  <si>
    <t>00020230000000000151</t>
  </si>
  <si>
    <t>00020240000000000151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</si>
  <si>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</si>
  <si>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</si>
  <si>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</si>
  <si>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</si>
  <si>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</si>
  <si>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Исполнено на 01.04.2018 года</t>
  </si>
  <si>
    <t>Исполнено на 01.04.2017 года</t>
  </si>
  <si>
    <t>Сведения о поступлении доходов в республиканский бюджет Республики Алтай по видам доходов   за  1 квартал 2018 года в сравнении с 1 кварталом 2017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</si>
</sst>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_(* #,##0.00_);_(* \(#,##0.00\);_(* &quot;-&quot;??_);_(@_)"/>
    <numFmt numFmtId="182" formatCode="#,##0.000"/>
    <numFmt numFmtId="183" formatCode="#,##0.00000_р_."/>
    <numFmt numFmtId="184" formatCode="#,##0.000000_р_."/>
    <numFmt numFmtId="185" formatCode="#,##0.000000"/>
    <numFmt numFmtId="186" formatCode="_-* #,##0.0\ _₽_-;\-* #,##0.0\ _₽_-;_-* &quot;-&quot;?\ _₽_-;_-@_-"/>
    <numFmt numFmtId="187" formatCode="_-* #,##0.00\ _₽_-;\-* #,##0.00\ _₽_-;_-* &quot;-&quot;?\ _₽_-;_-@_-"/>
    <numFmt numFmtId="188" formatCode="_-* #,##0.000\ _₽_-;\-* #,##0.000\ _₽_-;_-* &quot;-&quot;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1">
      <alignment horizontal="center" vertical="top" wrapText="1"/>
      <protection/>
    </xf>
    <xf numFmtId="0" fontId="6" fillId="0" borderId="2">
      <alignment horizontal="center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Alignment="1">
      <alignment horizontal="center" vertical="center"/>
    </xf>
    <xf numFmtId="0" fontId="3" fillId="33" borderId="12" xfId="0" applyFont="1" applyFill="1" applyBorder="1" applyAlignment="1">
      <alignment horizontal="justify" vertical="top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justify" vertical="top" wrapText="1"/>
    </xf>
    <xf numFmtId="0" fontId="47" fillId="0" borderId="12" xfId="0" applyFont="1" applyFill="1" applyBorder="1" applyAlignment="1">
      <alignment horizontal="center" vertical="top" wrapText="1"/>
    </xf>
    <xf numFmtId="186" fontId="3" fillId="0" borderId="12" xfId="0" applyNumberFormat="1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6" fontId="7" fillId="33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6" fontId="3" fillId="0" borderId="12" xfId="99" applyNumberFormat="1" applyFont="1" applyFill="1" applyBorder="1" applyAlignment="1">
      <alignment horizontal="center" vertical="center"/>
    </xf>
    <xf numFmtId="186" fontId="3" fillId="33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wrapText="1"/>
    </xf>
    <xf numFmtId="0" fontId="3" fillId="0" borderId="12" xfId="33" applyNumberFormat="1" applyFont="1" applyFill="1" applyBorder="1" applyAlignment="1" applyProtection="1">
      <alignment horizontal="center" vertical="top" wrapText="1"/>
      <protection/>
    </xf>
    <xf numFmtId="0" fontId="3" fillId="0" borderId="12" xfId="33" applyNumberFormat="1" applyFont="1" applyFill="1" applyBorder="1" applyAlignment="1">
      <alignment horizontal="center" vertical="top" wrapText="1"/>
      <protection/>
    </xf>
    <xf numFmtId="0" fontId="3" fillId="0" borderId="12" xfId="34" applyNumberFormat="1" applyFont="1" applyFill="1" applyBorder="1" applyAlignment="1" applyProtection="1">
      <alignment horizontal="center" vertical="center" wrapText="1"/>
      <protection/>
    </xf>
    <xf numFmtId="0" fontId="3" fillId="0" borderId="12" xfId="34" applyNumberFormat="1" applyFont="1" applyFill="1" applyBorder="1" applyAlignment="1">
      <alignment horizontal="center" vertical="center" wrapText="1"/>
      <protection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0" xfId="66"/>
    <cellStyle name="Обычный 2 21" xfId="67"/>
    <cellStyle name="Обычный 2 22" xfId="68"/>
    <cellStyle name="Обычный 2 23" xfId="69"/>
    <cellStyle name="Обычный 2 24" xfId="70"/>
    <cellStyle name="Обычный 2 25" xfId="71"/>
    <cellStyle name="Обычный 2 26" xfId="72"/>
    <cellStyle name="Обычный 2 27" xfId="73"/>
    <cellStyle name="Обычный 2 28" xfId="74"/>
    <cellStyle name="Обычный 2 29" xfId="75"/>
    <cellStyle name="Обычный 2 3" xfId="76"/>
    <cellStyle name="Обычный 2 30" xfId="77"/>
    <cellStyle name="Обычный 2 31" xfId="78"/>
    <cellStyle name="Обычный 2 32" xfId="79"/>
    <cellStyle name="Обычный 2 33" xfId="80"/>
    <cellStyle name="Обычный 2 34" xfId="81"/>
    <cellStyle name="Обычный 2 35" xfId="82"/>
    <cellStyle name="Обычный 2 36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4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10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80" zoomScaleNormal="80" workbookViewId="0" topLeftCell="A1">
      <selection activeCell="A1" sqref="A1:F1"/>
    </sheetView>
  </sheetViews>
  <sheetFormatPr defaultColWidth="22.28125" defaultRowHeight="15"/>
  <cols>
    <col min="1" max="1" width="35.421875" style="13" customWidth="1"/>
    <col min="2" max="2" width="25.7109375" style="3" customWidth="1"/>
    <col min="3" max="3" width="18.421875" style="28" customWidth="1"/>
    <col min="4" max="4" width="18.57421875" style="7" customWidth="1"/>
    <col min="5" max="5" width="15.8515625" style="7" customWidth="1"/>
    <col min="6" max="6" width="14.28125" style="7" customWidth="1"/>
    <col min="7" max="231" width="8.7109375" style="1" customWidth="1"/>
    <col min="232" max="232" width="3.57421875" style="1" customWidth="1"/>
    <col min="233" max="16384" width="22.28125" style="1" customWidth="1"/>
  </cols>
  <sheetData>
    <row r="1" spans="1:6" ht="40.5" customHeight="1">
      <c r="A1" s="32" t="s">
        <v>158</v>
      </c>
      <c r="B1" s="33"/>
      <c r="C1" s="33"/>
      <c r="D1" s="33"/>
      <c r="E1" s="33"/>
      <c r="F1" s="34"/>
    </row>
    <row r="2" spans="2:6" ht="15.75">
      <c r="B2" s="2"/>
      <c r="C2" s="27"/>
      <c r="D2" s="31"/>
      <c r="F2" s="11" t="s">
        <v>120</v>
      </c>
    </row>
    <row r="3" spans="1:6" s="2" customFormat="1" ht="24" customHeight="1">
      <c r="A3" s="35" t="s">
        <v>115</v>
      </c>
      <c r="B3" s="37" t="s">
        <v>116</v>
      </c>
      <c r="C3" s="39" t="s">
        <v>157</v>
      </c>
      <c r="D3" s="39" t="s">
        <v>156</v>
      </c>
      <c r="E3" s="41" t="s">
        <v>117</v>
      </c>
      <c r="F3" s="42"/>
    </row>
    <row r="4" spans="1:6" s="2" customFormat="1" ht="46.5" customHeight="1">
      <c r="A4" s="36"/>
      <c r="B4" s="38"/>
      <c r="C4" s="40"/>
      <c r="D4" s="40"/>
      <c r="E4" s="12" t="s">
        <v>118</v>
      </c>
      <c r="F4" s="4" t="s">
        <v>119</v>
      </c>
    </row>
    <row r="5" spans="1:6" ht="15" customHeight="1">
      <c r="A5" s="26" t="s">
        <v>0</v>
      </c>
      <c r="B5" s="4" t="s">
        <v>1</v>
      </c>
      <c r="C5" s="23">
        <f>C6+C59</f>
        <v>3649314.0000000005</v>
      </c>
      <c r="D5" s="23">
        <f>D6+D59</f>
        <v>4112416.9000000004</v>
      </c>
      <c r="E5" s="6">
        <f>D5-C5</f>
        <v>463102.8999999999</v>
      </c>
      <c r="F5" s="6">
        <f>D5/C5*100</f>
        <v>112.6901357350998</v>
      </c>
    </row>
    <row r="6" spans="1:6" s="8" customFormat="1" ht="31.5">
      <c r="A6" s="14" t="s">
        <v>2</v>
      </c>
      <c r="B6" s="9" t="s">
        <v>3</v>
      </c>
      <c r="C6" s="24">
        <f>C7+C24</f>
        <v>749800.2000000001</v>
      </c>
      <c r="D6" s="24">
        <f>D7+D24</f>
        <v>829292.3999999999</v>
      </c>
      <c r="E6" s="5">
        <f aca="true" t="shared" si="0" ref="E6:E67">D6-C6</f>
        <v>79492.19999999984</v>
      </c>
      <c r="F6" s="5">
        <f aca="true" t="shared" si="1" ref="F6:F67">D6/C6*100</f>
        <v>110.60178431534158</v>
      </c>
    </row>
    <row r="7" spans="1:6" s="8" customFormat="1" ht="15.75">
      <c r="A7" s="14" t="s">
        <v>4</v>
      </c>
      <c r="B7" s="9"/>
      <c r="C7" s="24">
        <f>C8+C11+C13+C15+C18+C20+C23</f>
        <v>703918.3</v>
      </c>
      <c r="D7" s="24">
        <f>D8+D11+D13+D15+D18+D20+D23</f>
        <v>782897.3999999999</v>
      </c>
      <c r="E7" s="5">
        <f t="shared" si="0"/>
        <v>78979.09999999986</v>
      </c>
      <c r="F7" s="5">
        <f t="shared" si="1"/>
        <v>111.21992424404932</v>
      </c>
    </row>
    <row r="8" spans="1:6" ht="16.5" customHeight="1">
      <c r="A8" s="15" t="s">
        <v>5</v>
      </c>
      <c r="B8" s="4" t="s">
        <v>6</v>
      </c>
      <c r="C8" s="23">
        <f>C9+C10</f>
        <v>513838.1</v>
      </c>
      <c r="D8" s="23">
        <f>D9+D10</f>
        <v>585248.3999999999</v>
      </c>
      <c r="E8" s="6">
        <f t="shared" si="0"/>
        <v>71410.29999999993</v>
      </c>
      <c r="F8" s="6">
        <f t="shared" si="1"/>
        <v>113.89743189537715</v>
      </c>
    </row>
    <row r="9" spans="1:6" ht="15.75">
      <c r="A9" s="15" t="s">
        <v>7</v>
      </c>
      <c r="B9" s="4" t="s">
        <v>8</v>
      </c>
      <c r="C9" s="29">
        <v>240107.1</v>
      </c>
      <c r="D9" s="23">
        <v>291257.6</v>
      </c>
      <c r="E9" s="6">
        <f t="shared" si="0"/>
        <v>51150.49999999997</v>
      </c>
      <c r="F9" s="6">
        <f t="shared" si="1"/>
        <v>121.3032017795392</v>
      </c>
    </row>
    <row r="10" spans="1:6" ht="15.75">
      <c r="A10" s="15" t="s">
        <v>9</v>
      </c>
      <c r="B10" s="4" t="s">
        <v>10</v>
      </c>
      <c r="C10" s="29">
        <v>273731</v>
      </c>
      <c r="D10" s="23">
        <v>293990.8</v>
      </c>
      <c r="E10" s="6">
        <f t="shared" si="0"/>
        <v>20259.79999999999</v>
      </c>
      <c r="F10" s="6">
        <f t="shared" si="1"/>
        <v>107.40135388392254</v>
      </c>
    </row>
    <row r="11" spans="1:6" ht="63.75" customHeight="1">
      <c r="A11" s="15" t="s">
        <v>11</v>
      </c>
      <c r="B11" s="4" t="s">
        <v>12</v>
      </c>
      <c r="C11" s="23">
        <f>C12</f>
        <v>145448.6</v>
      </c>
      <c r="D11" s="23">
        <f>D12</f>
        <v>154317.5</v>
      </c>
      <c r="E11" s="6">
        <f t="shared" si="0"/>
        <v>8868.899999999994</v>
      </c>
      <c r="F11" s="6">
        <f t="shared" si="1"/>
        <v>106.09761799013535</v>
      </c>
    </row>
    <row r="12" spans="1:6" ht="50.25" customHeight="1">
      <c r="A12" s="15" t="s">
        <v>13</v>
      </c>
      <c r="B12" s="4" t="s">
        <v>14</v>
      </c>
      <c r="C12" s="29">
        <v>145448.6</v>
      </c>
      <c r="D12" s="23">
        <v>154317.5</v>
      </c>
      <c r="E12" s="6">
        <f t="shared" si="0"/>
        <v>8868.899999999994</v>
      </c>
      <c r="F12" s="6">
        <f t="shared" si="1"/>
        <v>106.09761799013535</v>
      </c>
    </row>
    <row r="13" spans="1:6" ht="31.5">
      <c r="A13" s="15" t="s">
        <v>15</v>
      </c>
      <c r="B13" s="4" t="s">
        <v>16</v>
      </c>
      <c r="C13" s="23">
        <f>C14</f>
        <v>45.8</v>
      </c>
      <c r="D13" s="23">
        <f>D14</f>
        <v>1.6</v>
      </c>
      <c r="E13" s="6">
        <f t="shared" si="0"/>
        <v>-44.199999999999996</v>
      </c>
      <c r="F13" s="6">
        <f t="shared" si="1"/>
        <v>3.4934497816593892</v>
      </c>
    </row>
    <row r="14" spans="1:6" ht="31.5">
      <c r="A14" s="15" t="s">
        <v>17</v>
      </c>
      <c r="B14" s="4" t="s">
        <v>18</v>
      </c>
      <c r="C14" s="29">
        <v>45.8</v>
      </c>
      <c r="D14" s="23">
        <v>1.6</v>
      </c>
      <c r="E14" s="6">
        <f t="shared" si="0"/>
        <v>-44.199999999999996</v>
      </c>
      <c r="F14" s="6">
        <f t="shared" si="1"/>
        <v>3.4934497816593892</v>
      </c>
    </row>
    <row r="15" spans="1:6" ht="15.75">
      <c r="A15" s="15" t="s">
        <v>19</v>
      </c>
      <c r="B15" s="4" t="s">
        <v>20</v>
      </c>
      <c r="C15" s="23">
        <f>C16+C17</f>
        <v>40503.3</v>
      </c>
      <c r="D15" s="23">
        <f>D16+D17</f>
        <v>37387.3</v>
      </c>
      <c r="E15" s="6">
        <f t="shared" si="0"/>
        <v>-3116</v>
      </c>
      <c r="F15" s="6">
        <f t="shared" si="1"/>
        <v>92.30679969286453</v>
      </c>
    </row>
    <row r="16" spans="1:6" ht="15.75">
      <c r="A16" s="15" t="s">
        <v>21</v>
      </c>
      <c r="B16" s="4" t="s">
        <v>22</v>
      </c>
      <c r="C16" s="29">
        <v>26338.8</v>
      </c>
      <c r="D16" s="23">
        <v>22161</v>
      </c>
      <c r="E16" s="6">
        <f t="shared" si="0"/>
        <v>-4177.799999999999</v>
      </c>
      <c r="F16" s="6">
        <f t="shared" si="1"/>
        <v>84.13822953209714</v>
      </c>
    </row>
    <row r="17" spans="1:6" ht="15.75">
      <c r="A17" s="15" t="s">
        <v>23</v>
      </c>
      <c r="B17" s="4" t="s">
        <v>24</v>
      </c>
      <c r="C17" s="29">
        <v>14164.5</v>
      </c>
      <c r="D17" s="23">
        <v>15226.3</v>
      </c>
      <c r="E17" s="6">
        <f t="shared" si="0"/>
        <v>1061.7999999999993</v>
      </c>
      <c r="F17" s="6">
        <f t="shared" si="1"/>
        <v>107.49620530198736</v>
      </c>
    </row>
    <row r="18" spans="1:6" ht="48" customHeight="1">
      <c r="A18" s="15" t="s">
        <v>25</v>
      </c>
      <c r="B18" s="4" t="s">
        <v>26</v>
      </c>
      <c r="C18" s="23">
        <f>C19</f>
        <v>0.2</v>
      </c>
      <c r="D18" s="23">
        <f>D19</f>
        <v>0.2</v>
      </c>
      <c r="E18" s="6">
        <f t="shared" si="0"/>
        <v>0</v>
      </c>
      <c r="F18" s="6">
        <f t="shared" si="1"/>
        <v>100</v>
      </c>
    </row>
    <row r="19" spans="1:6" ht="63">
      <c r="A19" s="15" t="s">
        <v>27</v>
      </c>
      <c r="B19" s="4" t="s">
        <v>28</v>
      </c>
      <c r="C19" s="29">
        <v>0.2</v>
      </c>
      <c r="D19" s="23">
        <v>0.2</v>
      </c>
      <c r="E19" s="6">
        <f t="shared" si="0"/>
        <v>0</v>
      </c>
      <c r="F19" s="6">
        <f t="shared" si="1"/>
        <v>100</v>
      </c>
    </row>
    <row r="20" spans="1:6" ht="21" customHeight="1">
      <c r="A20" s="15" t="s">
        <v>29</v>
      </c>
      <c r="B20" s="4" t="s">
        <v>30</v>
      </c>
      <c r="C20" s="23">
        <f>C21+C22</f>
        <v>4082.3</v>
      </c>
      <c r="D20" s="23">
        <f>D21+D22</f>
        <v>5942</v>
      </c>
      <c r="E20" s="6">
        <f t="shared" si="0"/>
        <v>1859.6999999999998</v>
      </c>
      <c r="F20" s="6">
        <f t="shared" si="1"/>
        <v>145.55520172451804</v>
      </c>
    </row>
    <row r="21" spans="1:6" ht="141.75">
      <c r="A21" s="15" t="s">
        <v>154</v>
      </c>
      <c r="B21" s="10" t="s">
        <v>155</v>
      </c>
      <c r="C21" s="23">
        <v>0</v>
      </c>
      <c r="D21" s="23">
        <v>279.5</v>
      </c>
      <c r="E21" s="6">
        <f>D21-C21</f>
        <v>279.5</v>
      </c>
      <c r="F21" s="6" t="e">
        <f>D21/C21*100</f>
        <v>#DIV/0!</v>
      </c>
    </row>
    <row r="22" spans="1:6" ht="63">
      <c r="A22" s="15" t="s">
        <v>31</v>
      </c>
      <c r="B22" s="4" t="s">
        <v>32</v>
      </c>
      <c r="C22" s="23">
        <v>4082.3</v>
      </c>
      <c r="D22" s="23">
        <v>5662.5</v>
      </c>
      <c r="E22" s="6">
        <f t="shared" si="0"/>
        <v>1580.1999999999998</v>
      </c>
      <c r="F22" s="6">
        <f t="shared" si="1"/>
        <v>138.70857114861718</v>
      </c>
    </row>
    <row r="23" spans="1:6" ht="78.75">
      <c r="A23" s="15" t="s">
        <v>33</v>
      </c>
      <c r="B23" s="4" t="s">
        <v>34</v>
      </c>
      <c r="C23" s="23">
        <v>0</v>
      </c>
      <c r="D23" s="23">
        <v>0.4</v>
      </c>
      <c r="E23" s="6">
        <f t="shared" si="0"/>
        <v>0.4</v>
      </c>
      <c r="F23" s="6" t="e">
        <f t="shared" si="1"/>
        <v>#DIV/0!</v>
      </c>
    </row>
    <row r="24" spans="1:6" s="8" customFormat="1" ht="15.75">
      <c r="A24" s="14" t="s">
        <v>35</v>
      </c>
      <c r="B24" s="9"/>
      <c r="C24" s="24">
        <f>C25+C31+C35+C38+C41+C43+C56</f>
        <v>45881.9</v>
      </c>
      <c r="D24" s="24">
        <f>D25+D31+D35+D38+D41+D43+D56</f>
        <v>46395</v>
      </c>
      <c r="E24" s="5">
        <f t="shared" si="0"/>
        <v>513.0999999999985</v>
      </c>
      <c r="F24" s="5">
        <f t="shared" si="1"/>
        <v>101.11830591148143</v>
      </c>
    </row>
    <row r="25" spans="1:6" ht="81" customHeight="1">
      <c r="A25" s="15" t="s">
        <v>36</v>
      </c>
      <c r="B25" s="4" t="s">
        <v>37</v>
      </c>
      <c r="C25" s="23">
        <f>C26+C27+C28+C29+C30</f>
        <v>3057.4</v>
      </c>
      <c r="D25" s="23">
        <f>D26+D27+D28+D29+D30</f>
        <v>3896.0000000000005</v>
      </c>
      <c r="E25" s="6">
        <f t="shared" si="0"/>
        <v>838.6000000000004</v>
      </c>
      <c r="F25" s="6">
        <f t="shared" si="1"/>
        <v>127.42853404853798</v>
      </c>
    </row>
    <row r="26" spans="1:6" ht="157.5" hidden="1">
      <c r="A26" s="15" t="s">
        <v>136</v>
      </c>
      <c r="B26" s="10" t="s">
        <v>137</v>
      </c>
      <c r="C26" s="23">
        <v>0</v>
      </c>
      <c r="D26" s="23">
        <v>0</v>
      </c>
      <c r="E26" s="6">
        <f t="shared" si="0"/>
        <v>0</v>
      </c>
      <c r="F26" s="6" t="e">
        <f t="shared" si="1"/>
        <v>#DIV/0!</v>
      </c>
    </row>
    <row r="27" spans="1:6" ht="47.25">
      <c r="A27" s="15" t="s">
        <v>38</v>
      </c>
      <c r="B27" s="4" t="s">
        <v>39</v>
      </c>
      <c r="C27" s="29">
        <v>47.4</v>
      </c>
      <c r="D27" s="23">
        <v>3.9</v>
      </c>
      <c r="E27" s="6">
        <f t="shared" si="0"/>
        <v>-43.5</v>
      </c>
      <c r="F27" s="6">
        <f t="shared" si="1"/>
        <v>8.227848101265822</v>
      </c>
    </row>
    <row r="28" spans="1:6" ht="172.5" customHeight="1">
      <c r="A28" s="15" t="s">
        <v>40</v>
      </c>
      <c r="B28" s="4" t="s">
        <v>41</v>
      </c>
      <c r="C28" s="29">
        <v>2209.4</v>
      </c>
      <c r="D28" s="23">
        <v>3430.3</v>
      </c>
      <c r="E28" s="6">
        <f t="shared" si="0"/>
        <v>1220.9</v>
      </c>
      <c r="F28" s="6">
        <f t="shared" si="1"/>
        <v>155.25934642889473</v>
      </c>
    </row>
    <row r="29" spans="1:6" ht="79.5" customHeight="1" hidden="1">
      <c r="A29" s="21" t="s">
        <v>152</v>
      </c>
      <c r="B29" s="22" t="s">
        <v>153</v>
      </c>
      <c r="C29" s="29">
        <v>0</v>
      </c>
      <c r="D29" s="23">
        <v>0</v>
      </c>
      <c r="E29" s="6">
        <f>D29-C29</f>
        <v>0</v>
      </c>
      <c r="F29" s="6" t="e">
        <f>D29/C29*100</f>
        <v>#DIV/0!</v>
      </c>
    </row>
    <row r="30" spans="1:6" ht="173.25">
      <c r="A30" s="15" t="s">
        <v>42</v>
      </c>
      <c r="B30" s="4" t="s">
        <v>43</v>
      </c>
      <c r="C30" s="29">
        <v>800.6</v>
      </c>
      <c r="D30" s="23">
        <v>461.8</v>
      </c>
      <c r="E30" s="6">
        <f t="shared" si="0"/>
        <v>-338.8</v>
      </c>
      <c r="F30" s="6">
        <f t="shared" si="1"/>
        <v>57.68173869597801</v>
      </c>
    </row>
    <row r="31" spans="1:6" ht="31.5">
      <c r="A31" s="15" t="s">
        <v>44</v>
      </c>
      <c r="B31" s="4" t="s">
        <v>45</v>
      </c>
      <c r="C31" s="23">
        <f>C32+C33+C34</f>
        <v>12115.8</v>
      </c>
      <c r="D31" s="23">
        <f>D32+D33+D34</f>
        <v>10950.8</v>
      </c>
      <c r="E31" s="6">
        <f t="shared" si="0"/>
        <v>-1165</v>
      </c>
      <c r="F31" s="6">
        <f t="shared" si="1"/>
        <v>90.38445665989865</v>
      </c>
    </row>
    <row r="32" spans="1:6" ht="31.5">
      <c r="A32" s="15" t="s">
        <v>46</v>
      </c>
      <c r="B32" s="4" t="s">
        <v>47</v>
      </c>
      <c r="C32" s="29">
        <v>2233</v>
      </c>
      <c r="D32" s="23">
        <v>1432.4</v>
      </c>
      <c r="E32" s="6">
        <f t="shared" si="0"/>
        <v>-800.5999999999999</v>
      </c>
      <c r="F32" s="6">
        <f t="shared" si="1"/>
        <v>64.14688759516346</v>
      </c>
    </row>
    <row r="33" spans="1:6" ht="17.25" customHeight="1">
      <c r="A33" s="15" t="s">
        <v>48</v>
      </c>
      <c r="B33" s="4" t="s">
        <v>49</v>
      </c>
      <c r="C33" s="29">
        <v>4565.9</v>
      </c>
      <c r="D33" s="23">
        <v>1845.6</v>
      </c>
      <c r="E33" s="6">
        <f t="shared" si="0"/>
        <v>-2720.2999999999997</v>
      </c>
      <c r="F33" s="6">
        <f t="shared" si="1"/>
        <v>40.42138461201515</v>
      </c>
    </row>
    <row r="34" spans="1:6" ht="15.75">
      <c r="A34" s="15" t="s">
        <v>50</v>
      </c>
      <c r="B34" s="4" t="s">
        <v>51</v>
      </c>
      <c r="C34" s="29">
        <v>5316.9</v>
      </c>
      <c r="D34" s="23">
        <v>7672.8</v>
      </c>
      <c r="E34" s="6">
        <f t="shared" si="0"/>
        <v>2355.9000000000005</v>
      </c>
      <c r="F34" s="6">
        <f t="shared" si="1"/>
        <v>144.3096541217627</v>
      </c>
    </row>
    <row r="35" spans="1:6" ht="63">
      <c r="A35" s="15" t="s">
        <v>52</v>
      </c>
      <c r="B35" s="4" t="s">
        <v>53</v>
      </c>
      <c r="C35" s="23">
        <f>C36+C37+0.1</f>
        <v>1498.9</v>
      </c>
      <c r="D35" s="23">
        <f>D36+D37</f>
        <v>1935.6</v>
      </c>
      <c r="E35" s="6">
        <f t="shared" si="0"/>
        <v>436.6999999999998</v>
      </c>
      <c r="F35" s="6">
        <f t="shared" si="1"/>
        <v>129.13469877910467</v>
      </c>
    </row>
    <row r="36" spans="1:6" ht="31.5">
      <c r="A36" s="15" t="s">
        <v>54</v>
      </c>
      <c r="B36" s="4" t="s">
        <v>55</v>
      </c>
      <c r="C36" s="29">
        <v>299.1</v>
      </c>
      <c r="D36" s="23">
        <v>657.3</v>
      </c>
      <c r="E36" s="6">
        <f t="shared" si="0"/>
        <v>358.19999999999993</v>
      </c>
      <c r="F36" s="6">
        <f t="shared" si="1"/>
        <v>219.75927783350048</v>
      </c>
    </row>
    <row r="37" spans="1:6" ht="31.5">
      <c r="A37" s="15" t="s">
        <v>56</v>
      </c>
      <c r="B37" s="4" t="s">
        <v>57</v>
      </c>
      <c r="C37" s="29">
        <v>1199.7</v>
      </c>
      <c r="D37" s="23">
        <v>1278.3</v>
      </c>
      <c r="E37" s="6">
        <f t="shared" si="0"/>
        <v>78.59999999999991</v>
      </c>
      <c r="F37" s="6">
        <f t="shared" si="1"/>
        <v>106.55163790947736</v>
      </c>
    </row>
    <row r="38" spans="1:6" ht="47.25">
      <c r="A38" s="15" t="s">
        <v>58</v>
      </c>
      <c r="B38" s="4" t="s">
        <v>59</v>
      </c>
      <c r="C38" s="23">
        <f>C40+C39</f>
        <v>120</v>
      </c>
      <c r="D38" s="23">
        <f>SUM(D39:D40)</f>
        <v>267.4</v>
      </c>
      <c r="E38" s="6">
        <f t="shared" si="0"/>
        <v>147.39999999999998</v>
      </c>
      <c r="F38" s="6">
        <f t="shared" si="1"/>
        <v>222.83333333333331</v>
      </c>
    </row>
    <row r="39" spans="1:6" ht="173.25">
      <c r="A39" s="16" t="s">
        <v>132</v>
      </c>
      <c r="B39" s="17" t="s">
        <v>131</v>
      </c>
      <c r="C39" s="23">
        <v>119.9</v>
      </c>
      <c r="D39" s="23">
        <v>0</v>
      </c>
      <c r="E39" s="6">
        <f t="shared" si="0"/>
        <v>-119.9</v>
      </c>
      <c r="F39" s="6">
        <f t="shared" si="1"/>
        <v>0</v>
      </c>
    </row>
    <row r="40" spans="1:6" ht="63">
      <c r="A40" s="15" t="s">
        <v>60</v>
      </c>
      <c r="B40" s="4" t="s">
        <v>61</v>
      </c>
      <c r="C40" s="29">
        <v>0.1</v>
      </c>
      <c r="D40" s="23">
        <v>267.4</v>
      </c>
      <c r="E40" s="6">
        <f t="shared" si="0"/>
        <v>267.29999999999995</v>
      </c>
      <c r="F40" s="6">
        <f t="shared" si="1"/>
        <v>267399.99999999994</v>
      </c>
    </row>
    <row r="41" spans="1:6" ht="31.5">
      <c r="A41" s="15" t="s">
        <v>62</v>
      </c>
      <c r="B41" s="4" t="s">
        <v>63</v>
      </c>
      <c r="C41" s="23">
        <f>C42</f>
        <v>82</v>
      </c>
      <c r="D41" s="23">
        <f>D42</f>
        <v>16.8</v>
      </c>
      <c r="E41" s="6">
        <f t="shared" si="0"/>
        <v>-65.2</v>
      </c>
      <c r="F41" s="6">
        <f t="shared" si="1"/>
        <v>20.48780487804878</v>
      </c>
    </row>
    <row r="42" spans="1:6" ht="78.75">
      <c r="A42" s="15" t="s">
        <v>64</v>
      </c>
      <c r="B42" s="4" t="s">
        <v>65</v>
      </c>
      <c r="C42" s="29">
        <v>82</v>
      </c>
      <c r="D42" s="23">
        <v>16.8</v>
      </c>
      <c r="E42" s="6">
        <f t="shared" si="0"/>
        <v>-65.2</v>
      </c>
      <c r="F42" s="6">
        <f t="shared" si="1"/>
        <v>20.48780487804878</v>
      </c>
    </row>
    <row r="43" spans="1:6" ht="31.5">
      <c r="A43" s="15" t="s">
        <v>66</v>
      </c>
      <c r="B43" s="4" t="s">
        <v>67</v>
      </c>
      <c r="C43" s="30">
        <f>C44+C47+C48+C49+C50+C51+C52+C53+C54+C55+C45+C46</f>
        <v>28541.9</v>
      </c>
      <c r="D43" s="23">
        <f>SUM(D44:D55)</f>
        <v>28947.7</v>
      </c>
      <c r="E43" s="6">
        <f t="shared" si="0"/>
        <v>405.7999999999993</v>
      </c>
      <c r="F43" s="6">
        <f t="shared" si="1"/>
        <v>101.42176939867353</v>
      </c>
    </row>
    <row r="44" spans="1:6" ht="157.5">
      <c r="A44" s="15" t="s">
        <v>68</v>
      </c>
      <c r="B44" s="4" t="s">
        <v>69</v>
      </c>
      <c r="C44" s="29">
        <v>0</v>
      </c>
      <c r="D44" s="23">
        <v>74</v>
      </c>
      <c r="E44" s="6">
        <f t="shared" si="0"/>
        <v>74</v>
      </c>
      <c r="F44" s="6" t="e">
        <f t="shared" si="1"/>
        <v>#DIV/0!</v>
      </c>
    </row>
    <row r="45" spans="1:6" ht="94.5">
      <c r="A45" s="18" t="s">
        <v>139</v>
      </c>
      <c r="B45" s="19" t="s">
        <v>133</v>
      </c>
      <c r="C45" s="29">
        <v>0.9</v>
      </c>
      <c r="D45" s="23">
        <v>0.2</v>
      </c>
      <c r="E45" s="6">
        <f t="shared" si="0"/>
        <v>-0.7</v>
      </c>
      <c r="F45" s="6">
        <f t="shared" si="1"/>
        <v>22.222222222222225</v>
      </c>
    </row>
    <row r="46" spans="1:6" ht="78.75">
      <c r="A46" s="18" t="s">
        <v>140</v>
      </c>
      <c r="B46" s="20" t="s">
        <v>134</v>
      </c>
      <c r="C46" s="29">
        <v>0</v>
      </c>
      <c r="D46" s="23">
        <v>10</v>
      </c>
      <c r="E46" s="6">
        <f t="shared" si="0"/>
        <v>10</v>
      </c>
      <c r="F46" s="6" t="e">
        <f t="shared" si="1"/>
        <v>#DIV/0!</v>
      </c>
    </row>
    <row r="47" spans="1:6" ht="220.5">
      <c r="A47" s="15" t="s">
        <v>70</v>
      </c>
      <c r="B47" s="4" t="s">
        <v>71</v>
      </c>
      <c r="C47" s="29">
        <v>38</v>
      </c>
      <c r="D47" s="23">
        <v>160</v>
      </c>
      <c r="E47" s="6">
        <f t="shared" si="0"/>
        <v>122</v>
      </c>
      <c r="F47" s="6">
        <f t="shared" si="1"/>
        <v>421.05263157894734</v>
      </c>
    </row>
    <row r="48" spans="1:6" ht="47.25">
      <c r="A48" s="15" t="s">
        <v>72</v>
      </c>
      <c r="B48" s="4" t="s">
        <v>73</v>
      </c>
      <c r="C48" s="29">
        <v>60</v>
      </c>
      <c r="D48" s="23">
        <v>61.8</v>
      </c>
      <c r="E48" s="6">
        <f t="shared" si="0"/>
        <v>1.7999999999999972</v>
      </c>
      <c r="F48" s="6">
        <f t="shared" si="1"/>
        <v>103</v>
      </c>
    </row>
    <row r="49" spans="1:6" ht="63">
      <c r="A49" s="15" t="s">
        <v>74</v>
      </c>
      <c r="B49" s="4" t="s">
        <v>75</v>
      </c>
      <c r="C49" s="29">
        <v>169.6</v>
      </c>
      <c r="D49" s="23">
        <v>47.8</v>
      </c>
      <c r="E49" s="6">
        <f t="shared" si="0"/>
        <v>-121.8</v>
      </c>
      <c r="F49" s="6">
        <f t="shared" si="1"/>
        <v>28.183962264150942</v>
      </c>
    </row>
    <row r="50" spans="1:6" ht="47.25">
      <c r="A50" s="15" t="s">
        <v>76</v>
      </c>
      <c r="B50" s="4" t="s">
        <v>77</v>
      </c>
      <c r="C50" s="29">
        <v>27820.7</v>
      </c>
      <c r="D50" s="23">
        <v>27084.3</v>
      </c>
      <c r="E50" s="6">
        <f t="shared" si="0"/>
        <v>-736.4000000000015</v>
      </c>
      <c r="F50" s="6">
        <f t="shared" si="1"/>
        <v>97.3530500670364</v>
      </c>
    </row>
    <row r="51" spans="1:6" ht="76.5" customHeight="1">
      <c r="A51" s="15" t="s">
        <v>78</v>
      </c>
      <c r="B51" s="4" t="s">
        <v>79</v>
      </c>
      <c r="C51" s="29">
        <v>124.4</v>
      </c>
      <c r="D51" s="23">
        <v>115.9</v>
      </c>
      <c r="E51" s="6">
        <f t="shared" si="0"/>
        <v>-8.5</v>
      </c>
      <c r="F51" s="6">
        <f t="shared" si="1"/>
        <v>93.16720257234726</v>
      </c>
    </row>
    <row r="52" spans="1:6" ht="110.25">
      <c r="A52" s="15" t="s">
        <v>80</v>
      </c>
      <c r="B52" s="4" t="s">
        <v>81</v>
      </c>
      <c r="C52" s="29">
        <v>109.5</v>
      </c>
      <c r="D52" s="23">
        <v>111</v>
      </c>
      <c r="E52" s="6">
        <f t="shared" si="0"/>
        <v>1.5</v>
      </c>
      <c r="F52" s="6">
        <f t="shared" si="1"/>
        <v>101.36986301369863</v>
      </c>
    </row>
    <row r="53" spans="1:6" ht="110.25" hidden="1">
      <c r="A53" s="15" t="s">
        <v>82</v>
      </c>
      <c r="B53" s="4" t="s">
        <v>83</v>
      </c>
      <c r="C53" s="29">
        <v>0</v>
      </c>
      <c r="D53" s="23">
        <v>0</v>
      </c>
      <c r="E53" s="6">
        <f t="shared" si="0"/>
        <v>0</v>
      </c>
      <c r="F53" s="6" t="e">
        <f t="shared" si="1"/>
        <v>#DIV/0!</v>
      </c>
    </row>
    <row r="54" spans="1:6" ht="141.75">
      <c r="A54" s="15" t="s">
        <v>84</v>
      </c>
      <c r="B54" s="4" t="s">
        <v>85</v>
      </c>
      <c r="C54" s="29">
        <v>161.1</v>
      </c>
      <c r="D54" s="23">
        <v>622.5</v>
      </c>
      <c r="E54" s="6">
        <f t="shared" si="0"/>
        <v>461.4</v>
      </c>
      <c r="F54" s="6">
        <f t="shared" si="1"/>
        <v>386.40595903165735</v>
      </c>
    </row>
    <row r="55" spans="1:6" ht="47.25">
      <c r="A55" s="15" t="s">
        <v>86</v>
      </c>
      <c r="B55" s="4" t="s">
        <v>87</v>
      </c>
      <c r="C55" s="29">
        <v>57.7</v>
      </c>
      <c r="D55" s="23">
        <v>660.2</v>
      </c>
      <c r="E55" s="6">
        <f t="shared" si="0"/>
        <v>602.5</v>
      </c>
      <c r="F55" s="6">
        <f t="shared" si="1"/>
        <v>1144.1941074523397</v>
      </c>
    </row>
    <row r="56" spans="1:6" ht="31.5">
      <c r="A56" s="15" t="s">
        <v>88</v>
      </c>
      <c r="B56" s="4" t="s">
        <v>89</v>
      </c>
      <c r="C56" s="23">
        <f>C57+C58</f>
        <v>465.9</v>
      </c>
      <c r="D56" s="23">
        <f>D57+D58</f>
        <v>380.7</v>
      </c>
      <c r="E56" s="6">
        <f t="shared" si="0"/>
        <v>-85.19999999999999</v>
      </c>
      <c r="F56" s="6">
        <f t="shared" si="1"/>
        <v>81.71281390856407</v>
      </c>
    </row>
    <row r="57" spans="1:6" ht="15.75">
      <c r="A57" s="15" t="s">
        <v>90</v>
      </c>
      <c r="B57" s="4" t="s">
        <v>91</v>
      </c>
      <c r="C57" s="29">
        <v>9.7</v>
      </c>
      <c r="D57" s="23">
        <v>33.8</v>
      </c>
      <c r="E57" s="6">
        <f t="shared" si="0"/>
        <v>24.099999999999998</v>
      </c>
      <c r="F57" s="6">
        <f t="shared" si="1"/>
        <v>348.45360824742266</v>
      </c>
    </row>
    <row r="58" spans="1:6" ht="15.75">
      <c r="A58" s="15" t="s">
        <v>92</v>
      </c>
      <c r="B58" s="4" t="s">
        <v>93</v>
      </c>
      <c r="C58" s="29">
        <v>456.2</v>
      </c>
      <c r="D58" s="23">
        <v>346.9</v>
      </c>
      <c r="E58" s="6">
        <f t="shared" si="0"/>
        <v>-109.30000000000001</v>
      </c>
      <c r="F58" s="6">
        <f t="shared" si="1"/>
        <v>76.04120999561596</v>
      </c>
    </row>
    <row r="59" spans="1:6" ht="31.5">
      <c r="A59" s="14" t="s">
        <v>121</v>
      </c>
      <c r="B59" s="9" t="s">
        <v>122</v>
      </c>
      <c r="C59" s="25">
        <f>C60+C69+C74+C76+C79</f>
        <v>2899513.8000000003</v>
      </c>
      <c r="D59" s="25">
        <f>D60+D69+D74+D76+D79</f>
        <v>3283124.5000000005</v>
      </c>
      <c r="E59" s="5">
        <f t="shared" si="0"/>
        <v>383610.7000000002</v>
      </c>
      <c r="F59" s="5">
        <f t="shared" si="1"/>
        <v>113.23017327939601</v>
      </c>
    </row>
    <row r="60" spans="1:6" ht="78.75">
      <c r="A60" s="15" t="s">
        <v>123</v>
      </c>
      <c r="B60" s="4" t="s">
        <v>124</v>
      </c>
      <c r="C60" s="23">
        <f>C61+C66+C67+C68</f>
        <v>2856622.5</v>
      </c>
      <c r="D60" s="23">
        <f>D61+D66+D67+D68</f>
        <v>3157222.7</v>
      </c>
      <c r="E60" s="6">
        <f t="shared" si="0"/>
        <v>300600.2000000002</v>
      </c>
      <c r="F60" s="6">
        <f t="shared" si="1"/>
        <v>110.52292348744015</v>
      </c>
    </row>
    <row r="61" spans="1:6" ht="31.5">
      <c r="A61" s="15" t="s">
        <v>125</v>
      </c>
      <c r="B61" s="4" t="s">
        <v>141</v>
      </c>
      <c r="C61" s="23">
        <f>SUM(C62:C65)</f>
        <v>2405545.5</v>
      </c>
      <c r="D61" s="23">
        <f>SUM(D62:D65)</f>
        <v>2442300.6</v>
      </c>
      <c r="E61" s="6">
        <f t="shared" si="0"/>
        <v>36755.10000000009</v>
      </c>
      <c r="F61" s="6">
        <f t="shared" si="1"/>
        <v>101.52793202207151</v>
      </c>
    </row>
    <row r="62" spans="1:6" ht="31.5">
      <c r="A62" s="15" t="s">
        <v>126</v>
      </c>
      <c r="B62" s="4" t="s">
        <v>142</v>
      </c>
      <c r="C62" s="23">
        <v>2382763.5</v>
      </c>
      <c r="D62" s="23">
        <v>2411376.6</v>
      </c>
      <c r="E62" s="6">
        <f t="shared" si="0"/>
        <v>28613.100000000093</v>
      </c>
      <c r="F62" s="6">
        <f t="shared" si="1"/>
        <v>101.20083675950215</v>
      </c>
    </row>
    <row r="63" spans="1:6" ht="47.25" hidden="1">
      <c r="A63" s="15" t="s">
        <v>127</v>
      </c>
      <c r="B63" s="4" t="s">
        <v>143</v>
      </c>
      <c r="C63" s="23">
        <v>0</v>
      </c>
      <c r="D63" s="23">
        <v>0</v>
      </c>
      <c r="E63" s="6">
        <f t="shared" si="0"/>
        <v>0</v>
      </c>
      <c r="F63" s="6" t="e">
        <f t="shared" si="1"/>
        <v>#DIV/0!</v>
      </c>
    </row>
    <row r="64" spans="1:6" ht="78.75">
      <c r="A64" s="15" t="s">
        <v>144</v>
      </c>
      <c r="B64" s="4" t="s">
        <v>145</v>
      </c>
      <c r="C64" s="23">
        <v>22782</v>
      </c>
      <c r="D64" s="23">
        <v>30924</v>
      </c>
      <c r="E64" s="6">
        <f t="shared" si="0"/>
        <v>8142</v>
      </c>
      <c r="F64" s="6">
        <f t="shared" si="1"/>
        <v>135.73874111140373</v>
      </c>
    </row>
    <row r="65" spans="1:6" ht="15.75" hidden="1">
      <c r="A65" s="15" t="s">
        <v>146</v>
      </c>
      <c r="B65" s="4" t="s">
        <v>147</v>
      </c>
      <c r="C65" s="23">
        <v>0</v>
      </c>
      <c r="D65" s="23">
        <v>0</v>
      </c>
      <c r="E65" s="6">
        <f t="shared" si="0"/>
        <v>0</v>
      </c>
      <c r="F65" s="6" t="e">
        <f t="shared" si="1"/>
        <v>#DIV/0!</v>
      </c>
    </row>
    <row r="66" spans="1:6" ht="47.25">
      <c r="A66" s="15" t="s">
        <v>128</v>
      </c>
      <c r="B66" s="4" t="s">
        <v>148</v>
      </c>
      <c r="C66" s="23">
        <v>76984</v>
      </c>
      <c r="D66" s="23">
        <v>318517.1</v>
      </c>
      <c r="E66" s="6">
        <f t="shared" si="0"/>
        <v>241533.09999999998</v>
      </c>
      <c r="F66" s="6">
        <f t="shared" si="1"/>
        <v>413.74454432089783</v>
      </c>
    </row>
    <row r="67" spans="1:6" s="8" customFormat="1" ht="31.5">
      <c r="A67" s="15" t="s">
        <v>129</v>
      </c>
      <c r="B67" s="4" t="s">
        <v>149</v>
      </c>
      <c r="C67" s="23">
        <v>285913</v>
      </c>
      <c r="D67" s="23">
        <v>286617.5</v>
      </c>
      <c r="E67" s="6">
        <f t="shared" si="0"/>
        <v>704.5</v>
      </c>
      <c r="F67" s="6">
        <f t="shared" si="1"/>
        <v>100.24640362627792</v>
      </c>
    </row>
    <row r="68" spans="1:6" ht="15.75">
      <c r="A68" s="15" t="s">
        <v>130</v>
      </c>
      <c r="B68" s="4" t="s">
        <v>150</v>
      </c>
      <c r="C68" s="23">
        <v>88180</v>
      </c>
      <c r="D68" s="23">
        <v>109787.5</v>
      </c>
      <c r="E68" s="6">
        <f aca="true" t="shared" si="2" ref="E68:E80">D68-C68</f>
        <v>21607.5</v>
      </c>
      <c r="F68" s="6">
        <f aca="true" t="shared" si="3" ref="F68:F80">D68/C68*100</f>
        <v>124.50385574960308</v>
      </c>
    </row>
    <row r="69" spans="1:6" ht="78.75">
      <c r="A69" s="14" t="s">
        <v>94</v>
      </c>
      <c r="B69" s="9" t="s">
        <v>95</v>
      </c>
      <c r="C69" s="24">
        <f>C70</f>
        <v>32889.1</v>
      </c>
      <c r="D69" s="24">
        <f>D70</f>
        <v>-1314.3</v>
      </c>
      <c r="E69" s="5">
        <f t="shared" si="2"/>
        <v>-34203.4</v>
      </c>
      <c r="F69" s="5">
        <f t="shared" si="3"/>
        <v>-3.9961567814260657</v>
      </c>
    </row>
    <row r="70" spans="1:6" ht="65.25" customHeight="1">
      <c r="A70" s="15" t="s">
        <v>96</v>
      </c>
      <c r="B70" s="4" t="s">
        <v>97</v>
      </c>
      <c r="C70" s="23">
        <f>SUM(C71:C73)</f>
        <v>32889.1</v>
      </c>
      <c r="D70" s="23">
        <f>SUM(D71:D73)</f>
        <v>-1314.3</v>
      </c>
      <c r="E70" s="6">
        <f t="shared" si="2"/>
        <v>-34203.4</v>
      </c>
      <c r="F70" s="6">
        <f t="shared" si="3"/>
        <v>-3.9961567814260657</v>
      </c>
    </row>
    <row r="71" spans="1:6" ht="94.5">
      <c r="A71" s="15" t="s">
        <v>98</v>
      </c>
      <c r="B71" s="4" t="s">
        <v>99</v>
      </c>
      <c r="C71" s="23">
        <v>0</v>
      </c>
      <c r="D71" s="23">
        <v>-921</v>
      </c>
      <c r="E71" s="6">
        <f t="shared" si="2"/>
        <v>-921</v>
      </c>
      <c r="F71" s="6" t="e">
        <f t="shared" si="3"/>
        <v>#DIV/0!</v>
      </c>
    </row>
    <row r="72" spans="1:6" ht="141.75" hidden="1">
      <c r="A72" s="15" t="s">
        <v>138</v>
      </c>
      <c r="B72" s="10" t="s">
        <v>135</v>
      </c>
      <c r="C72" s="23">
        <v>0</v>
      </c>
      <c r="D72" s="23">
        <v>0</v>
      </c>
      <c r="E72" s="6">
        <f t="shared" si="2"/>
        <v>0</v>
      </c>
      <c r="F72" s="6" t="e">
        <f t="shared" si="3"/>
        <v>#DIV/0!</v>
      </c>
    </row>
    <row r="73" spans="1:6" ht="220.5">
      <c r="A73" s="15" t="s">
        <v>151</v>
      </c>
      <c r="B73" s="4" t="s">
        <v>100</v>
      </c>
      <c r="C73" s="23">
        <v>32889.1</v>
      </c>
      <c r="D73" s="23">
        <v>-393.3</v>
      </c>
      <c r="E73" s="6">
        <f t="shared" si="2"/>
        <v>-33282.4</v>
      </c>
      <c r="F73" s="6">
        <f t="shared" si="3"/>
        <v>-1.195836918614374</v>
      </c>
    </row>
    <row r="74" spans="1:6" ht="31.5">
      <c r="A74" s="14" t="s">
        <v>101</v>
      </c>
      <c r="B74" s="9" t="s">
        <v>102</v>
      </c>
      <c r="C74" s="24">
        <f>C75</f>
        <v>3547.5</v>
      </c>
      <c r="D74" s="24">
        <f>D75</f>
        <v>3555</v>
      </c>
      <c r="E74" s="5">
        <f t="shared" si="2"/>
        <v>7.5</v>
      </c>
      <c r="F74" s="5">
        <f t="shared" si="3"/>
        <v>100.21141649048626</v>
      </c>
    </row>
    <row r="75" spans="1:6" ht="47.25">
      <c r="A75" s="15" t="s">
        <v>103</v>
      </c>
      <c r="B75" s="4" t="s">
        <v>104</v>
      </c>
      <c r="C75" s="29">
        <v>3547.5</v>
      </c>
      <c r="D75" s="23">
        <v>3555</v>
      </c>
      <c r="E75" s="6">
        <f t="shared" si="2"/>
        <v>7.5</v>
      </c>
      <c r="F75" s="6">
        <f t="shared" si="3"/>
        <v>100.21141649048626</v>
      </c>
    </row>
    <row r="76" spans="1:6" ht="204.75">
      <c r="A76" s="14" t="s">
        <v>105</v>
      </c>
      <c r="B76" s="9" t="s">
        <v>106</v>
      </c>
      <c r="C76" s="24">
        <f>C77+C78</f>
        <v>21463.7</v>
      </c>
      <c r="D76" s="24">
        <f>D77+D78</f>
        <v>124550.59999999999</v>
      </c>
      <c r="E76" s="5">
        <f t="shared" si="2"/>
        <v>103086.9</v>
      </c>
      <c r="F76" s="5">
        <f t="shared" si="3"/>
        <v>580.2848530309312</v>
      </c>
    </row>
    <row r="77" spans="1:6" ht="123.75" customHeight="1">
      <c r="A77" s="15" t="s">
        <v>107</v>
      </c>
      <c r="B77" s="4" t="s">
        <v>108</v>
      </c>
      <c r="C77" s="23">
        <v>4785.3</v>
      </c>
      <c r="D77" s="23">
        <v>66187.9</v>
      </c>
      <c r="E77" s="6">
        <f t="shared" si="2"/>
        <v>61402.59999999999</v>
      </c>
      <c r="F77" s="6">
        <f t="shared" si="3"/>
        <v>1383.1504816834888</v>
      </c>
    </row>
    <row r="78" spans="1:6" ht="63">
      <c r="A78" s="15" t="s">
        <v>109</v>
      </c>
      <c r="B78" s="4" t="s">
        <v>110</v>
      </c>
      <c r="C78" s="23">
        <v>16678.4</v>
      </c>
      <c r="D78" s="23">
        <v>58362.7</v>
      </c>
      <c r="E78" s="6">
        <f t="shared" si="2"/>
        <v>41684.299999999996</v>
      </c>
      <c r="F78" s="6">
        <f t="shared" si="3"/>
        <v>349.9298493860322</v>
      </c>
    </row>
    <row r="79" spans="1:6" ht="94.5">
      <c r="A79" s="14" t="s">
        <v>111</v>
      </c>
      <c r="B79" s="9" t="s">
        <v>112</v>
      </c>
      <c r="C79" s="24">
        <f>C80</f>
        <v>-15009</v>
      </c>
      <c r="D79" s="24">
        <f>D80</f>
        <v>-889.5</v>
      </c>
      <c r="E79" s="5">
        <f t="shared" si="2"/>
        <v>14119.5</v>
      </c>
      <c r="F79" s="5">
        <f t="shared" si="3"/>
        <v>5.9264441335198885</v>
      </c>
    </row>
    <row r="80" spans="1:6" ht="94.5">
      <c r="A80" s="15" t="s">
        <v>113</v>
      </c>
      <c r="B80" s="4" t="s">
        <v>114</v>
      </c>
      <c r="C80" s="23">
        <v>-15009</v>
      </c>
      <c r="D80" s="23">
        <v>-889.5</v>
      </c>
      <c r="E80" s="6">
        <f t="shared" si="2"/>
        <v>14119.5</v>
      </c>
      <c r="F80" s="6">
        <f t="shared" si="3"/>
        <v>5.9264441335198885</v>
      </c>
    </row>
  </sheetData>
  <sheetProtection/>
  <mergeCells count="6">
    <mergeCell ref="A1:F1"/>
    <mergeCell ref="A3:A4"/>
    <mergeCell ref="B3:B4"/>
    <mergeCell ref="C3:C4"/>
    <mergeCell ref="E3:F3"/>
    <mergeCell ref="D3:D4"/>
  </mergeCells>
  <printOptions/>
  <pageMargins left="0.46" right="0.2362204724409449" top="0.31496062992125984" bottom="0.2362204724409449" header="0.15748031496062992" footer="0.1968503937007874"/>
  <pageSetup firstPageNumber="2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Гнездилова</cp:lastModifiedBy>
  <cp:lastPrinted>2018-02-08T03:13:19Z</cp:lastPrinted>
  <dcterms:created xsi:type="dcterms:W3CDTF">2016-04-05T04:35:34Z</dcterms:created>
  <dcterms:modified xsi:type="dcterms:W3CDTF">2018-05-22T02:47:42Z</dcterms:modified>
  <cp:category/>
  <cp:version/>
  <cp:contentType/>
  <cp:contentStatus/>
</cp:coreProperties>
</file>