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8990" windowHeight="7230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РА'!$A$1:$F$104</definedName>
  </definedNames>
  <calcPr fullCalcOnLoad="1"/>
</workbook>
</file>

<file path=xl/sharedStrings.xml><?xml version="1.0" encoding="utf-8"?>
<sst xmlns="http://schemas.openxmlformats.org/spreadsheetml/2006/main" count="207" uniqueCount="207">
  <si>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</si>
  <si>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</si>
  <si>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</si>
  <si>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</si>
  <si>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</si>
  <si>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</si>
  <si>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</si>
  <si>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</si>
  <si>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</si>
  <si>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</si>
  <si>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</si>
  <si>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</si>
  <si>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</si>
  <si>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</si>
  <si>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</si>
  <si>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</si>
  <si>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</si>
  <si>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</si>
  <si>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</si>
  <si>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</si>
  <si>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</si>
  <si>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</si>
  <si>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</si>
  <si>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</si>
  <si>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</si>
  <si>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</si>
  <si>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</si>
  <si>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</si>
  <si>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</si>
  <si>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</si>
  <si>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</si>
  <si>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</si>
  <si>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</si>
  <si>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</si>
  <si>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</si>
  <si>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</si>
  <si>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</si>
  <si>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</si>
  <si>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</si>
  <si>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</si>
  <si>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</si>
  <si>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</si>
  <si>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</si>
  <si>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</si>
  <si>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</si>
  <si>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</si>
  <si>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</si>
  <si>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</si>
  <si>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</si>
  <si>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</si>
  <si>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</si>
  <si>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</si>
  <si>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</si>
  <si>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</si>
  <si>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</si>
  <si>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</si>
  <si>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</si>
  <si>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</si>
  <si>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</si>
  <si>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</si>
  <si>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</si>
  <si>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</si>
  <si>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</si>
  <si>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</si>
  <si>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</si>
  <si>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</si>
  <si>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</si>
  <si>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</si>
  <si>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</si>
  <si>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</si>
  <si>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</si>
  <si>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</si>
  <si>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</si>
  <si>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</si>
  <si>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</si>
  <si>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</si>
  <si>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</si>
  <si>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</si>
  <si>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</si>
  <si>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</si>
  <si>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</si>
  <si>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</si>
  <si>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</si>
  <si>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</si>
  <si>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</si>
  <si>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</si>
  <si>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</si>
  <si>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</si>
  <si>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</si>
  <si>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</si>
  <si>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</si>
  <si>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</si>
  <si>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</si>
  <si>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</si>
  <si>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</si>
  <si>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</si>
  <si>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</si>
  <si>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</si>
  <si>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</si>
  <si>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</si>
  <si>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</si>
  <si>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</si>
  <si>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</si>
  <si>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</si>
  <si>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</si>
  <si>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</si>
  <si>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</si>
  <si>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</si>
  <si>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</si>
  <si>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</si>
  <si>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</si>
  <si>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</si>
  <si>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</si>
  <si>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</si>
  <si>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</si>
  <si>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</si>
  <si>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</si>
  <si>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</si>
  <si>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</si>
  <si>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</si>
  <si>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</si>
  <si>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</si>
  <si>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</si>
  <si>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</si>
  <si>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</si>
  <si>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</si>
  <si>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</si>
  <si>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</si>
  <si>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</si>
  <si>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</si>
  <si>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</si>
  <si>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</si>
  <si>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</si>
  <si>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</si>
  <si>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</si>
  <si>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</si>
  <si>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</si>
  <si>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</si>
  <si>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00020302030020000180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</si>
  <si>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</si>
  <si>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</si>
  <si>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</si>
  <si>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</si>
  <si>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</si>
  <si>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</si>
  <si>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</si>
  <si>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</si>
  <si>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</si>
  <si>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</si>
  <si>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</si>
  <si>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</si>
  <si>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</si>
  <si>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</si>
  <si>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</si>
  <si>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</si>
  <si>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</si>
  <si>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</si>
  <si>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</si>
  <si>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</si>
  <si>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</si>
  <si>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</si>
  <si>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</si>
  <si>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</si>
  <si>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</si>
  <si>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</si>
  <si>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</si>
  <si>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</si>
  <si>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</si>
  <si>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Платежи от государственных и муниципальных унитарных проедприятий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</si>
  <si>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</si>
  <si>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</si>
  <si>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</si>
  <si>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</si>
  <si>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</si>
  <si>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</si>
  <si>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</si>
  <si>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</si>
  <si>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</si>
  <si>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</si>
  <si>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</si>
  <si>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</si>
  <si>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</si>
  <si>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</si>
  <si>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</si>
  <si>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</si>
  <si>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</si>
  <si>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Средства самообложения граждан</t>
  </si>
  <si>
    <t>00011714000000000180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</si>
  <si>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</si>
  <si>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</si>
  <si>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</si>
  <si>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</si>
  <si>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</si>
  <si>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</si>
  <si>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</si>
  <si>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</si>
  <si>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00011641000010000140</t>
  </si>
  <si>
    <t>Денежные взыскания (штрафы) за нарушение законодательства Российской Федерации об электроэнергетике</t>
  </si>
  <si>
    <t>00020400000000000000</t>
  </si>
  <si>
    <t>Безвозмездные поступления от негосударственных организаций</t>
  </si>
  <si>
    <t>00011623000000000140</t>
  </si>
  <si>
    <t>Доходы от возмещения ущерба при возникновении страховых случаев</t>
  </si>
  <si>
    <t>Сведения об исполнении консолидированного бюджета Республики Алтай по доходам в разрезе видов доходов за 9 месяцев 2018 года в сравнении с 9 месяцами 2017 года</t>
  </si>
  <si>
    <t>Исполнено на 01.10.2017 года</t>
  </si>
  <si>
    <t>Исполнено на 01.10.2018 года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</si>
  <si>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</si>
  <si>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00020215213020000151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</si>
</sst>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horizontal="center" vertical="center"/>
    </xf>
    <xf numFmtId="0" fontId="6" fillId="33" borderId="12" xfId="0" applyFont="1" applyFill="1" applyBorder="1" applyAlignment="1">
      <alignment horizontal="justify" vertical="top" wrapText="1"/>
    </xf>
    <xf numFmtId="49" fontId="6" fillId="33" borderId="0" xfId="0" applyNumberFormat="1" applyFont="1" applyFill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183" fontId="6" fillId="33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183" fontId="5" fillId="33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justify"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6" fillId="0" borderId="15" xfId="33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6" fillId="0" borderId="15" xfId="34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F1"/>
    </sheetView>
  </sheetViews>
  <sheetFormatPr defaultColWidth="8.7109375" defaultRowHeight="15"/>
  <cols>
    <col min="1" max="1" width="52.7109375" style="10" customWidth="1"/>
    <col min="2" max="2" width="27.00390625" style="5" customWidth="1"/>
    <col min="3" max="3" width="16.00390625" style="1" customWidth="1"/>
    <col min="4" max="4" width="17.140625" style="1" customWidth="1"/>
    <col min="5" max="5" width="15.7109375" style="1" bestFit="1" customWidth="1"/>
    <col min="6" max="6" width="13.281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7" t="s">
        <v>202</v>
      </c>
      <c r="B1" s="38"/>
      <c r="C1" s="38"/>
      <c r="D1" s="38"/>
      <c r="E1" s="38"/>
      <c r="F1" s="38"/>
      <c r="G1" s="15"/>
    </row>
    <row r="2" spans="1:6" ht="15.75">
      <c r="A2" s="11"/>
      <c r="B2" s="6"/>
      <c r="C2" s="29"/>
      <c r="D2" s="29"/>
      <c r="F2" s="3" t="s">
        <v>133</v>
      </c>
    </row>
    <row r="3" spans="1:6" ht="22.5" customHeight="1">
      <c r="A3" s="33" t="s">
        <v>128</v>
      </c>
      <c r="B3" s="39" t="s">
        <v>129</v>
      </c>
      <c r="C3" s="40" t="s">
        <v>203</v>
      </c>
      <c r="D3" s="40" t="s">
        <v>204</v>
      </c>
      <c r="E3" s="35" t="s">
        <v>130</v>
      </c>
      <c r="F3" s="36"/>
    </row>
    <row r="4" spans="1:6" s="2" customFormat="1" ht="60" customHeight="1">
      <c r="A4" s="34"/>
      <c r="B4" s="34"/>
      <c r="C4" s="41"/>
      <c r="D4" s="41"/>
      <c r="E4" s="8" t="s">
        <v>131</v>
      </c>
      <c r="F4" s="7" t="s">
        <v>132</v>
      </c>
    </row>
    <row r="5" spans="1:6" ht="15.75">
      <c r="A5" s="14" t="s">
        <v>0</v>
      </c>
      <c r="B5" s="7" t="s">
        <v>1</v>
      </c>
      <c r="C5" s="24">
        <f>C6+C79-0.1</f>
        <v>12782430.600000003</v>
      </c>
      <c r="D5" s="24">
        <f>D6+D79</f>
        <v>14867700.700000001</v>
      </c>
      <c r="E5" s="24">
        <f>D5-C5</f>
        <v>2085270.0999999978</v>
      </c>
      <c r="F5" s="24">
        <f>D5/C5*100</f>
        <v>116.31356480824545</v>
      </c>
    </row>
    <row r="6" spans="1:6" ht="15.75">
      <c r="A6" s="12" t="s">
        <v>2</v>
      </c>
      <c r="B6" s="4" t="s">
        <v>3</v>
      </c>
      <c r="C6" s="25">
        <f>C7+C32</f>
        <v>3769375.2</v>
      </c>
      <c r="D6" s="25">
        <f>D7+D32+0.1</f>
        <v>4413802</v>
      </c>
      <c r="E6" s="25">
        <f aca="true" t="shared" si="0" ref="E6:E103">D6-C6</f>
        <v>644426.7999999998</v>
      </c>
      <c r="F6" s="25">
        <f aca="true" t="shared" si="1" ref="F6:F103">D6/C6*100</f>
        <v>117.09638244555755</v>
      </c>
    </row>
    <row r="7" spans="1:6" ht="15.75">
      <c r="A7" s="12" t="s">
        <v>4</v>
      </c>
      <c r="B7" s="4"/>
      <c r="C7" s="25">
        <f>C8+C11+C13+C18+C23+C26+C31</f>
        <v>3461315.7</v>
      </c>
      <c r="D7" s="25">
        <f>D8+D11+D13+D18+D23+D26+D31</f>
        <v>4053253.3000000003</v>
      </c>
      <c r="E7" s="25">
        <f t="shared" si="0"/>
        <v>591937.6000000001</v>
      </c>
      <c r="F7" s="25">
        <f t="shared" si="1"/>
        <v>117.10152009537876</v>
      </c>
    </row>
    <row r="8" spans="1:6" ht="15.75">
      <c r="A8" s="13" t="s">
        <v>5</v>
      </c>
      <c r="B8" s="7" t="s">
        <v>6</v>
      </c>
      <c r="C8" s="24">
        <f>SUM(C9:C10)</f>
        <v>2274734.5</v>
      </c>
      <c r="D8" s="24">
        <f>D9+D10</f>
        <v>2666923.9</v>
      </c>
      <c r="E8" s="24">
        <f t="shared" si="0"/>
        <v>392189.3999999999</v>
      </c>
      <c r="F8" s="24">
        <f t="shared" si="1"/>
        <v>117.24110659947347</v>
      </c>
    </row>
    <row r="9" spans="1:6" ht="15.75">
      <c r="A9" s="13" t="s">
        <v>7</v>
      </c>
      <c r="B9" s="7" t="s">
        <v>8</v>
      </c>
      <c r="C9" s="24">
        <v>663805</v>
      </c>
      <c r="D9" s="24">
        <v>779281.7</v>
      </c>
      <c r="E9" s="24">
        <f t="shared" si="0"/>
        <v>115476.69999999995</v>
      </c>
      <c r="F9" s="24">
        <f t="shared" si="1"/>
        <v>117.39617809447051</v>
      </c>
    </row>
    <row r="10" spans="1:6" ht="15.75">
      <c r="A10" s="13" t="s">
        <v>9</v>
      </c>
      <c r="B10" s="7" t="s">
        <v>10</v>
      </c>
      <c r="C10" s="24">
        <v>1610929.5</v>
      </c>
      <c r="D10" s="24">
        <v>1887642.2</v>
      </c>
      <c r="E10" s="24">
        <f t="shared" si="0"/>
        <v>276712.69999999995</v>
      </c>
      <c r="F10" s="24">
        <f t="shared" si="1"/>
        <v>117.17720732037</v>
      </c>
    </row>
    <row r="11" spans="1:6" ht="47.25">
      <c r="A11" s="13" t="s">
        <v>11</v>
      </c>
      <c r="B11" s="7" t="s">
        <v>12</v>
      </c>
      <c r="C11" s="24">
        <f>C12</f>
        <v>513433.5</v>
      </c>
      <c r="D11" s="24">
        <f>D12</f>
        <v>567137.4</v>
      </c>
      <c r="E11" s="24">
        <f t="shared" si="0"/>
        <v>53703.90000000002</v>
      </c>
      <c r="F11" s="24">
        <f t="shared" si="1"/>
        <v>110.45975769013904</v>
      </c>
    </row>
    <row r="12" spans="1:6" ht="36.75" customHeight="1">
      <c r="A12" s="13" t="s">
        <v>13</v>
      </c>
      <c r="B12" s="7" t="s">
        <v>14</v>
      </c>
      <c r="C12" s="24">
        <v>513433.5</v>
      </c>
      <c r="D12" s="24">
        <v>567137.4</v>
      </c>
      <c r="E12" s="24">
        <f t="shared" si="0"/>
        <v>53703.90000000002</v>
      </c>
      <c r="F12" s="24">
        <f t="shared" si="1"/>
        <v>110.45975769013904</v>
      </c>
    </row>
    <row r="13" spans="1:6" ht="15.75">
      <c r="A13" s="13" t="s">
        <v>15</v>
      </c>
      <c r="B13" s="7" t="s">
        <v>16</v>
      </c>
      <c r="C13" s="24">
        <f>SUM(C14:C17)-0.1</f>
        <v>299119.4</v>
      </c>
      <c r="D13" s="28">
        <f>SUM(D14:D17)</f>
        <v>342990.10000000003</v>
      </c>
      <c r="E13" s="24">
        <f t="shared" si="0"/>
        <v>43870.70000000001</v>
      </c>
      <c r="F13" s="24">
        <f t="shared" si="1"/>
        <v>114.66661807960298</v>
      </c>
    </row>
    <row r="14" spans="1:6" ht="31.5" customHeight="1">
      <c r="A14" s="13" t="s">
        <v>152</v>
      </c>
      <c r="B14" s="7" t="s">
        <v>153</v>
      </c>
      <c r="C14" s="24">
        <v>219600.2</v>
      </c>
      <c r="D14" s="24">
        <v>273283.4</v>
      </c>
      <c r="E14" s="24">
        <f>D14-C14</f>
        <v>53683.20000000001</v>
      </c>
      <c r="F14" s="24">
        <f>D14/C14*100</f>
        <v>124.44587937533755</v>
      </c>
    </row>
    <row r="15" spans="1:6" ht="31.5">
      <c r="A15" s="13" t="s">
        <v>154</v>
      </c>
      <c r="B15" s="7" t="s">
        <v>155</v>
      </c>
      <c r="C15" s="24">
        <v>63453.7</v>
      </c>
      <c r="D15" s="24">
        <v>55767.6</v>
      </c>
      <c r="E15" s="24">
        <f>D15-C15</f>
        <v>-7686.0999999999985</v>
      </c>
      <c r="F15" s="24">
        <f>D15/C15*100</f>
        <v>87.88707356702604</v>
      </c>
    </row>
    <row r="16" spans="1:6" ht="15.75">
      <c r="A16" s="13" t="s">
        <v>17</v>
      </c>
      <c r="B16" s="7" t="s">
        <v>18</v>
      </c>
      <c r="C16" s="24">
        <v>15161.6</v>
      </c>
      <c r="D16" s="24">
        <v>12840.4</v>
      </c>
      <c r="E16" s="24">
        <f>D16-C16</f>
        <v>-2321.2000000000007</v>
      </c>
      <c r="F16" s="24">
        <f>D16/C16*100</f>
        <v>84.69027015618404</v>
      </c>
    </row>
    <row r="17" spans="1:6" ht="33" customHeight="1">
      <c r="A17" s="13" t="s">
        <v>156</v>
      </c>
      <c r="B17" s="7" t="s">
        <v>157</v>
      </c>
      <c r="C17" s="24">
        <v>904</v>
      </c>
      <c r="D17" s="24">
        <v>1098.7</v>
      </c>
      <c r="E17" s="24">
        <f>D17-C17</f>
        <v>194.70000000000005</v>
      </c>
      <c r="F17" s="24">
        <f>D17/C17*100</f>
        <v>121.53761061946904</v>
      </c>
    </row>
    <row r="18" spans="1:6" ht="15.75">
      <c r="A18" s="13" t="s">
        <v>19</v>
      </c>
      <c r="B18" s="7" t="s">
        <v>20</v>
      </c>
      <c r="C18" s="24">
        <f>SUM(C19:C22)</f>
        <v>307704.2</v>
      </c>
      <c r="D18" s="28">
        <f>SUM(D19:D22)</f>
        <v>383756.39999999997</v>
      </c>
      <c r="E18" s="24">
        <f t="shared" si="0"/>
        <v>76052.19999999995</v>
      </c>
      <c r="F18" s="24">
        <f t="shared" si="1"/>
        <v>124.71600972622407</v>
      </c>
    </row>
    <row r="19" spans="1:6" ht="15.75">
      <c r="A19" s="13" t="s">
        <v>158</v>
      </c>
      <c r="B19" s="7" t="s">
        <v>159</v>
      </c>
      <c r="C19" s="24">
        <v>9146.1</v>
      </c>
      <c r="D19" s="24">
        <v>14559.1</v>
      </c>
      <c r="E19" s="24">
        <f aca="true" t="shared" si="2" ref="E19:E25">D19-C19</f>
        <v>5413</v>
      </c>
      <c r="F19" s="24">
        <f aca="true" t="shared" si="3" ref="F19:F25">D19/C19*100</f>
        <v>159.183695782902</v>
      </c>
    </row>
    <row r="20" spans="1:6" ht="15.75">
      <c r="A20" s="13" t="s">
        <v>21</v>
      </c>
      <c r="B20" s="7" t="s">
        <v>22</v>
      </c>
      <c r="C20" s="24">
        <v>186076.8</v>
      </c>
      <c r="D20" s="24">
        <v>255001.8</v>
      </c>
      <c r="E20" s="24">
        <f t="shared" si="2"/>
        <v>68925</v>
      </c>
      <c r="F20" s="24">
        <f t="shared" si="3"/>
        <v>137.0411571996079</v>
      </c>
    </row>
    <row r="21" spans="1:6" ht="15.75">
      <c r="A21" s="13" t="s">
        <v>23</v>
      </c>
      <c r="B21" s="7" t="s">
        <v>24</v>
      </c>
      <c r="C21" s="24">
        <v>42799.5</v>
      </c>
      <c r="D21" s="24">
        <v>50112.2</v>
      </c>
      <c r="E21" s="24">
        <f t="shared" si="2"/>
        <v>7312.699999999997</v>
      </c>
      <c r="F21" s="24">
        <f t="shared" si="3"/>
        <v>117.0859472657391</v>
      </c>
    </row>
    <row r="22" spans="1:6" ht="15.75">
      <c r="A22" s="13" t="s">
        <v>160</v>
      </c>
      <c r="B22" s="7" t="s">
        <v>161</v>
      </c>
      <c r="C22" s="24">
        <v>69681.8</v>
      </c>
      <c r="D22" s="24">
        <v>64083.3</v>
      </c>
      <c r="E22" s="24">
        <f t="shared" si="2"/>
        <v>-5598.5</v>
      </c>
      <c r="F22" s="24">
        <f t="shared" si="3"/>
        <v>91.96562086513265</v>
      </c>
    </row>
    <row r="23" spans="1:6" ht="47.25">
      <c r="A23" s="13" t="s">
        <v>25</v>
      </c>
      <c r="B23" s="7" t="s">
        <v>26</v>
      </c>
      <c r="C23" s="24">
        <f>SUM(C24:C25)</f>
        <v>31616.9</v>
      </c>
      <c r="D23" s="28">
        <f>SUM(D24:D25)</f>
        <v>49703.200000000004</v>
      </c>
      <c r="E23" s="24">
        <f t="shared" si="2"/>
        <v>18086.300000000003</v>
      </c>
      <c r="F23" s="24">
        <f t="shared" si="3"/>
        <v>157.20453301873366</v>
      </c>
    </row>
    <row r="24" spans="1:6" ht="15.75">
      <c r="A24" s="13" t="s">
        <v>162</v>
      </c>
      <c r="B24" s="7" t="s">
        <v>163</v>
      </c>
      <c r="C24" s="24">
        <v>30180.5</v>
      </c>
      <c r="D24" s="24">
        <v>48059.4</v>
      </c>
      <c r="E24" s="24">
        <f t="shared" si="2"/>
        <v>17878.9</v>
      </c>
      <c r="F24" s="24">
        <f t="shared" si="3"/>
        <v>159.2399065621842</v>
      </c>
    </row>
    <row r="25" spans="1:6" ht="48" customHeight="1">
      <c r="A25" s="13" t="s">
        <v>27</v>
      </c>
      <c r="B25" s="7" t="s">
        <v>28</v>
      </c>
      <c r="C25" s="24">
        <v>1436.4</v>
      </c>
      <c r="D25" s="24">
        <v>1643.8</v>
      </c>
      <c r="E25" s="24">
        <f t="shared" si="2"/>
        <v>207.39999999999986</v>
      </c>
      <c r="F25" s="24">
        <f t="shared" si="3"/>
        <v>114.43887496519073</v>
      </c>
    </row>
    <row r="26" spans="1:6" ht="15.75">
      <c r="A26" s="13" t="s">
        <v>29</v>
      </c>
      <c r="B26" s="7" t="s">
        <v>30</v>
      </c>
      <c r="C26" s="24">
        <f>SUM(C27:C30)+0.1</f>
        <v>34488.2</v>
      </c>
      <c r="D26" s="28">
        <f>SUM(D27:D30)</f>
        <v>42734.600000000006</v>
      </c>
      <c r="E26" s="24">
        <f t="shared" si="0"/>
        <v>8246.400000000009</v>
      </c>
      <c r="F26" s="24">
        <f t="shared" si="1"/>
        <v>123.9107868778307</v>
      </c>
    </row>
    <row r="27" spans="1:6" ht="47.25">
      <c r="A27" s="13" t="s">
        <v>164</v>
      </c>
      <c r="B27" s="7" t="s">
        <v>165</v>
      </c>
      <c r="C27" s="24">
        <v>17630.5</v>
      </c>
      <c r="D27" s="24">
        <v>18252.7</v>
      </c>
      <c r="E27" s="24">
        <f>D27-C27</f>
        <v>622.2000000000007</v>
      </c>
      <c r="F27" s="24">
        <f>D27/C27*100</f>
        <v>103.5291114829415</v>
      </c>
    </row>
    <row r="28" spans="1:6" ht="63">
      <c r="A28" s="13" t="s">
        <v>166</v>
      </c>
      <c r="B28" s="7" t="s">
        <v>167</v>
      </c>
      <c r="C28" s="24">
        <v>222.5</v>
      </c>
      <c r="D28" s="24">
        <v>215.4</v>
      </c>
      <c r="E28" s="24">
        <f>D28-C28</f>
        <v>-7.099999999999994</v>
      </c>
      <c r="F28" s="24">
        <f>D28/C28*100</f>
        <v>96.80898876404494</v>
      </c>
    </row>
    <row r="29" spans="1:6" ht="84" customHeight="1">
      <c r="A29" s="13" t="s">
        <v>195</v>
      </c>
      <c r="B29" s="9" t="s">
        <v>194</v>
      </c>
      <c r="C29" s="24">
        <v>81.5</v>
      </c>
      <c r="D29" s="24">
        <v>943.8</v>
      </c>
      <c r="E29" s="24">
        <f>D29-C29</f>
        <v>862.3</v>
      </c>
      <c r="F29" s="24">
        <f>D29/C29*100</f>
        <v>1158.0368098159508</v>
      </c>
    </row>
    <row r="30" spans="1:6" ht="48" customHeight="1">
      <c r="A30" s="13" t="s">
        <v>31</v>
      </c>
      <c r="B30" s="7" t="s">
        <v>32</v>
      </c>
      <c r="C30" s="24">
        <v>16553.6</v>
      </c>
      <c r="D30" s="24">
        <v>23322.7</v>
      </c>
      <c r="E30" s="24">
        <f t="shared" si="0"/>
        <v>6769.100000000002</v>
      </c>
      <c r="F30" s="24">
        <f t="shared" si="1"/>
        <v>140.8920114053741</v>
      </c>
    </row>
    <row r="31" spans="1:6" ht="49.5" customHeight="1">
      <c r="A31" s="13" t="s">
        <v>33</v>
      </c>
      <c r="B31" s="7" t="s">
        <v>34</v>
      </c>
      <c r="C31" s="24">
        <v>219</v>
      </c>
      <c r="D31" s="24">
        <v>7.7</v>
      </c>
      <c r="E31" s="24">
        <f t="shared" si="0"/>
        <v>-211.3</v>
      </c>
      <c r="F31" s="24">
        <f t="shared" si="1"/>
        <v>3.5159817351598175</v>
      </c>
    </row>
    <row r="32" spans="1:6" ht="15.75">
      <c r="A32" s="12" t="s">
        <v>35</v>
      </c>
      <c r="B32" s="4"/>
      <c r="C32" s="25">
        <f>C33+C41+C45+C48+C52+C54+C75+0.1</f>
        <v>308059.5</v>
      </c>
      <c r="D32" s="25">
        <f>D33+D41+D45+D48+D52+D54+D75</f>
        <v>360548.60000000003</v>
      </c>
      <c r="E32" s="25">
        <f t="shared" si="0"/>
        <v>52489.100000000035</v>
      </c>
      <c r="F32" s="25">
        <f t="shared" si="1"/>
        <v>117.03862403204577</v>
      </c>
    </row>
    <row r="33" spans="1:6" ht="45.75" customHeight="1">
      <c r="A33" s="13" t="s">
        <v>36</v>
      </c>
      <c r="B33" s="7" t="s">
        <v>37</v>
      </c>
      <c r="C33" s="24">
        <f>SUM(C34:C40)-0.1</f>
        <v>60675.4</v>
      </c>
      <c r="D33" s="24">
        <f>SUM(D34:D40)+0.1</f>
        <v>70053.8</v>
      </c>
      <c r="E33" s="24">
        <f t="shared" si="0"/>
        <v>9378.400000000001</v>
      </c>
      <c r="F33" s="24">
        <f t="shared" si="1"/>
        <v>115.45667601696898</v>
      </c>
    </row>
    <row r="34" spans="1:6" ht="108" customHeight="1">
      <c r="A34" s="13" t="s">
        <v>135</v>
      </c>
      <c r="B34" s="9" t="s">
        <v>136</v>
      </c>
      <c r="C34" s="24">
        <v>60</v>
      </c>
      <c r="D34" s="24">
        <v>201.2</v>
      </c>
      <c r="E34" s="24">
        <f>D34-C34</f>
        <v>141.2</v>
      </c>
      <c r="F34" s="24">
        <f>D34/C34*100</f>
        <v>335.3333333333333</v>
      </c>
    </row>
    <row r="35" spans="1:6" ht="33.75" customHeight="1">
      <c r="A35" s="13" t="s">
        <v>38</v>
      </c>
      <c r="B35" s="7" t="s">
        <v>39</v>
      </c>
      <c r="C35" s="24">
        <v>337.6</v>
      </c>
      <c r="D35" s="24">
        <v>225.9</v>
      </c>
      <c r="E35" s="24">
        <f t="shared" si="0"/>
        <v>-111.70000000000002</v>
      </c>
      <c r="F35" s="24">
        <f t="shared" si="1"/>
        <v>66.91350710900473</v>
      </c>
    </row>
    <row r="36" spans="1:6" ht="114" customHeight="1">
      <c r="A36" s="13" t="s">
        <v>40</v>
      </c>
      <c r="B36" s="7" t="s">
        <v>41</v>
      </c>
      <c r="C36" s="24">
        <v>51923.7</v>
      </c>
      <c r="D36" s="24">
        <v>63503.2</v>
      </c>
      <c r="E36" s="24">
        <f t="shared" si="0"/>
        <v>11579.5</v>
      </c>
      <c r="F36" s="24">
        <f t="shared" si="1"/>
        <v>122.3009916473595</v>
      </c>
    </row>
    <row r="37" spans="1:6" ht="50.25" customHeight="1">
      <c r="A37" s="13" t="s">
        <v>192</v>
      </c>
      <c r="B37" s="22" t="s">
        <v>193</v>
      </c>
      <c r="C37" s="24">
        <v>1.8</v>
      </c>
      <c r="D37" s="24">
        <v>1.4</v>
      </c>
      <c r="E37" s="24">
        <f>D37-C37</f>
        <v>-0.40000000000000013</v>
      </c>
      <c r="F37" s="24">
        <f t="shared" si="1"/>
        <v>77.77777777777777</v>
      </c>
    </row>
    <row r="38" spans="1:6" ht="30.75" customHeight="1">
      <c r="A38" s="13" t="s">
        <v>168</v>
      </c>
      <c r="B38" s="9" t="s">
        <v>169</v>
      </c>
      <c r="C38" s="24">
        <v>10.5</v>
      </c>
      <c r="D38" s="24">
        <v>897.3</v>
      </c>
      <c r="E38" s="24">
        <f>D38-C38</f>
        <v>886.8</v>
      </c>
      <c r="F38" s="24">
        <f>D38/C38*100</f>
        <v>8545.714285714286</v>
      </c>
    </row>
    <row r="39" spans="1:6" ht="111" customHeight="1">
      <c r="A39" s="13" t="s">
        <v>170</v>
      </c>
      <c r="B39" s="7" t="s">
        <v>171</v>
      </c>
      <c r="C39" s="24">
        <v>124.1</v>
      </c>
      <c r="D39" s="24">
        <v>44.1</v>
      </c>
      <c r="E39" s="24">
        <f>D39-C39</f>
        <v>-80</v>
      </c>
      <c r="F39" s="24">
        <f>D39/C39*100</f>
        <v>35.535858178888</v>
      </c>
    </row>
    <row r="40" spans="1:6" ht="110.25">
      <c r="A40" s="13" t="s">
        <v>42</v>
      </c>
      <c r="B40" s="7" t="s">
        <v>43</v>
      </c>
      <c r="C40" s="24">
        <v>8217.8</v>
      </c>
      <c r="D40" s="24">
        <v>5180.6</v>
      </c>
      <c r="E40" s="24">
        <f t="shared" si="0"/>
        <v>-3037.199999999999</v>
      </c>
      <c r="F40" s="24">
        <f t="shared" si="1"/>
        <v>63.04120324174354</v>
      </c>
    </row>
    <row r="41" spans="1:6" ht="31.5">
      <c r="A41" s="13" t="s">
        <v>44</v>
      </c>
      <c r="B41" s="7" t="s">
        <v>45</v>
      </c>
      <c r="C41" s="24">
        <f>C42+C43+C44</f>
        <v>31248</v>
      </c>
      <c r="D41" s="24">
        <f>D42+D43+D44</f>
        <v>35294.3</v>
      </c>
      <c r="E41" s="24">
        <f t="shared" si="0"/>
        <v>4046.300000000003</v>
      </c>
      <c r="F41" s="24">
        <f t="shared" si="1"/>
        <v>112.94898873527907</v>
      </c>
    </row>
    <row r="42" spans="1:6" ht="31.5">
      <c r="A42" s="13" t="s">
        <v>46</v>
      </c>
      <c r="B42" s="7" t="s">
        <v>47</v>
      </c>
      <c r="C42" s="24">
        <v>9013.2</v>
      </c>
      <c r="D42" s="24">
        <v>8579.7</v>
      </c>
      <c r="E42" s="24">
        <f t="shared" si="0"/>
        <v>-433.5</v>
      </c>
      <c r="F42" s="24">
        <f t="shared" si="1"/>
        <v>95.19038743176674</v>
      </c>
    </row>
    <row r="43" spans="1:6" ht="15.75">
      <c r="A43" s="13" t="s">
        <v>48</v>
      </c>
      <c r="B43" s="7" t="s">
        <v>49</v>
      </c>
      <c r="C43" s="24">
        <v>5289.2</v>
      </c>
      <c r="D43" s="24">
        <v>1970.8</v>
      </c>
      <c r="E43" s="24">
        <f t="shared" si="0"/>
        <v>-3318.3999999999996</v>
      </c>
      <c r="F43" s="24">
        <f t="shared" si="1"/>
        <v>37.26083339635483</v>
      </c>
    </row>
    <row r="44" spans="1:6" ht="15.75">
      <c r="A44" s="13" t="s">
        <v>50</v>
      </c>
      <c r="B44" s="7" t="s">
        <v>51</v>
      </c>
      <c r="C44" s="24">
        <v>16945.6</v>
      </c>
      <c r="D44" s="24">
        <v>24743.8</v>
      </c>
      <c r="E44" s="24">
        <f t="shared" si="0"/>
        <v>7798.200000000001</v>
      </c>
      <c r="F44" s="24">
        <f t="shared" si="1"/>
        <v>146.0190255877632</v>
      </c>
    </row>
    <row r="45" spans="1:6" ht="47.25">
      <c r="A45" s="13" t="s">
        <v>52</v>
      </c>
      <c r="B45" s="7" t="s">
        <v>53</v>
      </c>
      <c r="C45" s="24">
        <f>C46+C47</f>
        <v>26063</v>
      </c>
      <c r="D45" s="24">
        <f>D46+D47</f>
        <v>51617.1</v>
      </c>
      <c r="E45" s="24">
        <f t="shared" si="0"/>
        <v>25554.1</v>
      </c>
      <c r="F45" s="24">
        <f t="shared" si="1"/>
        <v>198.04742355062731</v>
      </c>
    </row>
    <row r="46" spans="1:6" ht="19.5" customHeight="1">
      <c r="A46" s="13" t="s">
        <v>54</v>
      </c>
      <c r="B46" s="7" t="s">
        <v>55</v>
      </c>
      <c r="C46" s="24">
        <v>14169.8</v>
      </c>
      <c r="D46" s="24">
        <v>15121.9</v>
      </c>
      <c r="E46" s="24">
        <f t="shared" si="0"/>
        <v>952.1000000000004</v>
      </c>
      <c r="F46" s="24">
        <f t="shared" si="1"/>
        <v>106.71921974904375</v>
      </c>
    </row>
    <row r="47" spans="1:6" ht="19.5" customHeight="1">
      <c r="A47" s="13" t="s">
        <v>56</v>
      </c>
      <c r="B47" s="7" t="s">
        <v>57</v>
      </c>
      <c r="C47" s="24">
        <v>11893.2</v>
      </c>
      <c r="D47" s="24">
        <v>36495.2</v>
      </c>
      <c r="E47" s="24">
        <f t="shared" si="0"/>
        <v>24601.999999999996</v>
      </c>
      <c r="F47" s="24">
        <f t="shared" si="1"/>
        <v>306.85770019843267</v>
      </c>
    </row>
    <row r="48" spans="1:6" ht="30.75" customHeight="1">
      <c r="A48" s="13" t="s">
        <v>58</v>
      </c>
      <c r="B48" s="7" t="s">
        <v>59</v>
      </c>
      <c r="C48" s="24">
        <f>SUM(C49:C51)</f>
        <v>40139.09999999999</v>
      </c>
      <c r="D48" s="24">
        <f>SUM(D49:D51)</f>
        <v>38063.1</v>
      </c>
      <c r="E48" s="24">
        <f t="shared" si="0"/>
        <v>-2075.9999999999927</v>
      </c>
      <c r="F48" s="24">
        <f t="shared" si="1"/>
        <v>94.82798567979852</v>
      </c>
    </row>
    <row r="49" spans="1:6" ht="94.5" customHeight="1">
      <c r="A49" s="16" t="s">
        <v>60</v>
      </c>
      <c r="B49" s="17" t="s">
        <v>61</v>
      </c>
      <c r="C49" s="24">
        <v>20234.3</v>
      </c>
      <c r="D49" s="24">
        <v>6079.6</v>
      </c>
      <c r="E49" s="24">
        <f>D49-C49</f>
        <v>-14154.699999999999</v>
      </c>
      <c r="F49" s="24">
        <f>D49/C49*100</f>
        <v>30.04601098135345</v>
      </c>
    </row>
    <row r="50" spans="1:6" ht="33" customHeight="1">
      <c r="A50" s="13" t="s">
        <v>62</v>
      </c>
      <c r="B50" s="7" t="s">
        <v>63</v>
      </c>
      <c r="C50" s="24">
        <v>19467.1</v>
      </c>
      <c r="D50" s="24">
        <v>30682.9</v>
      </c>
      <c r="E50" s="24">
        <f t="shared" si="0"/>
        <v>11215.800000000003</v>
      </c>
      <c r="F50" s="24">
        <f t="shared" si="1"/>
        <v>157.6141284526201</v>
      </c>
    </row>
    <row r="51" spans="1:6" ht="81" customHeight="1">
      <c r="A51" s="13" t="s">
        <v>172</v>
      </c>
      <c r="B51" s="9" t="s">
        <v>173</v>
      </c>
      <c r="C51" s="24">
        <v>437.7</v>
      </c>
      <c r="D51" s="24">
        <v>1300.6</v>
      </c>
      <c r="E51" s="24">
        <f>D51-C51</f>
        <v>862.8999999999999</v>
      </c>
      <c r="F51" s="24">
        <f>D51/C51*100</f>
        <v>297.1441626684944</v>
      </c>
    </row>
    <row r="52" spans="1:6" ht="19.5" customHeight="1">
      <c r="A52" s="13" t="s">
        <v>64</v>
      </c>
      <c r="B52" s="7" t="s">
        <v>65</v>
      </c>
      <c r="C52" s="24">
        <f>C53</f>
        <v>149</v>
      </c>
      <c r="D52" s="24">
        <f>D53</f>
        <v>79.7</v>
      </c>
      <c r="E52" s="24">
        <f t="shared" si="0"/>
        <v>-69.3</v>
      </c>
      <c r="F52" s="24">
        <f t="shared" si="1"/>
        <v>53.48993288590604</v>
      </c>
    </row>
    <row r="53" spans="1:6" ht="45" customHeight="1">
      <c r="A53" s="13" t="s">
        <v>66</v>
      </c>
      <c r="B53" s="7" t="s">
        <v>67</v>
      </c>
      <c r="C53" s="24">
        <v>149</v>
      </c>
      <c r="D53" s="24">
        <v>79.7</v>
      </c>
      <c r="E53" s="24">
        <f t="shared" si="0"/>
        <v>-69.3</v>
      </c>
      <c r="F53" s="24">
        <f t="shared" si="1"/>
        <v>53.48993288590604</v>
      </c>
    </row>
    <row r="54" spans="1:6" ht="16.5" customHeight="1">
      <c r="A54" s="13" t="s">
        <v>68</v>
      </c>
      <c r="B54" s="7" t="s">
        <v>69</v>
      </c>
      <c r="C54" s="24">
        <f>SUM(C55:C74)+0.1</f>
        <v>145392.7</v>
      </c>
      <c r="D54" s="24">
        <f>SUM(D55:D74)</f>
        <v>160020.3</v>
      </c>
      <c r="E54" s="24">
        <f t="shared" si="0"/>
        <v>14627.599999999977</v>
      </c>
      <c r="F54" s="24">
        <f t="shared" si="1"/>
        <v>110.0607527062913</v>
      </c>
    </row>
    <row r="55" spans="1:6" ht="108" customHeight="1">
      <c r="A55" s="13" t="s">
        <v>70</v>
      </c>
      <c r="B55" s="7" t="s">
        <v>71</v>
      </c>
      <c r="C55" s="24">
        <v>38</v>
      </c>
      <c r="D55" s="24">
        <v>74</v>
      </c>
      <c r="E55" s="24">
        <f t="shared" si="0"/>
        <v>36</v>
      </c>
      <c r="F55" s="24">
        <f t="shared" si="1"/>
        <v>194.73684210526315</v>
      </c>
    </row>
    <row r="56" spans="1:6" ht="60.75" customHeight="1">
      <c r="A56" s="18" t="s">
        <v>150</v>
      </c>
      <c r="B56" s="19" t="s">
        <v>72</v>
      </c>
      <c r="C56" s="24">
        <v>1571.7</v>
      </c>
      <c r="D56" s="24">
        <v>1632.8</v>
      </c>
      <c r="E56" s="24">
        <f aca="true" t="shared" si="4" ref="E56:E61">D56-C56</f>
        <v>61.09999999999991</v>
      </c>
      <c r="F56" s="24">
        <f aca="true" t="shared" si="5" ref="F56:F61">D56/C56*100</f>
        <v>103.88751033912325</v>
      </c>
    </row>
    <row r="57" spans="1:6" ht="82.5" customHeight="1">
      <c r="A57" s="13" t="s">
        <v>174</v>
      </c>
      <c r="B57" s="7" t="s">
        <v>175</v>
      </c>
      <c r="C57" s="24">
        <v>556.9</v>
      </c>
      <c r="D57" s="24">
        <v>56.2</v>
      </c>
      <c r="E57" s="24">
        <f t="shared" si="4"/>
        <v>-500.7</v>
      </c>
      <c r="F57" s="24">
        <f t="shared" si="5"/>
        <v>10.091578380319627</v>
      </c>
    </row>
    <row r="58" spans="1:6" ht="84" customHeight="1">
      <c r="A58" s="13" t="s">
        <v>176</v>
      </c>
      <c r="B58" s="7" t="s">
        <v>177</v>
      </c>
      <c r="C58" s="24">
        <v>147.5</v>
      </c>
      <c r="D58" s="24">
        <v>712.9</v>
      </c>
      <c r="E58" s="24">
        <f t="shared" si="4"/>
        <v>565.4</v>
      </c>
      <c r="F58" s="24">
        <f t="shared" si="5"/>
        <v>483.32203389830505</v>
      </c>
    </row>
    <row r="59" spans="1:6" ht="47.25">
      <c r="A59" s="18" t="s">
        <v>151</v>
      </c>
      <c r="B59" s="20" t="s">
        <v>134</v>
      </c>
      <c r="C59" s="24">
        <v>80</v>
      </c>
      <c r="D59" s="24">
        <v>55</v>
      </c>
      <c r="E59" s="24">
        <f t="shared" si="4"/>
        <v>-25</v>
      </c>
      <c r="F59" s="24">
        <f t="shared" si="5"/>
        <v>68.75</v>
      </c>
    </row>
    <row r="60" spans="1:6" ht="47.25">
      <c r="A60" s="13" t="s">
        <v>178</v>
      </c>
      <c r="B60" s="7" t="s">
        <v>179</v>
      </c>
      <c r="C60" s="24">
        <v>6.6</v>
      </c>
      <c r="D60" s="24">
        <v>0</v>
      </c>
      <c r="E60" s="24">
        <f t="shared" si="4"/>
        <v>-6.6</v>
      </c>
      <c r="F60" s="24">
        <f t="shared" si="5"/>
        <v>0</v>
      </c>
    </row>
    <row r="61" spans="1:6" ht="31.5" hidden="1">
      <c r="A61" s="13" t="s">
        <v>201</v>
      </c>
      <c r="B61" s="9" t="s">
        <v>200</v>
      </c>
      <c r="C61" s="24">
        <v>0</v>
      </c>
      <c r="D61" s="24"/>
      <c r="E61" s="24">
        <f t="shared" si="4"/>
        <v>0</v>
      </c>
      <c r="F61" s="24" t="e">
        <f t="shared" si="5"/>
        <v>#DIV/0!</v>
      </c>
    </row>
    <row r="62" spans="1:6" ht="127.5" customHeight="1">
      <c r="A62" s="13" t="s">
        <v>73</v>
      </c>
      <c r="B62" s="7" t="s">
        <v>74</v>
      </c>
      <c r="C62" s="24">
        <v>2723.4</v>
      </c>
      <c r="D62" s="24">
        <v>3320.7</v>
      </c>
      <c r="E62" s="24">
        <f t="shared" si="0"/>
        <v>597.2999999999997</v>
      </c>
      <c r="F62" s="24">
        <f t="shared" si="1"/>
        <v>121.93214364397443</v>
      </c>
    </row>
    <row r="63" spans="1:6" ht="31.5">
      <c r="A63" s="13" t="s">
        <v>75</v>
      </c>
      <c r="B63" s="7" t="s">
        <v>76</v>
      </c>
      <c r="C63" s="24">
        <v>63.6</v>
      </c>
      <c r="D63" s="24">
        <v>88.9</v>
      </c>
      <c r="E63" s="24">
        <f t="shared" si="0"/>
        <v>25.300000000000004</v>
      </c>
      <c r="F63" s="24">
        <f t="shared" si="1"/>
        <v>139.77987421383648</v>
      </c>
    </row>
    <row r="64" spans="1:6" ht="48" customHeight="1">
      <c r="A64" s="13" t="s">
        <v>77</v>
      </c>
      <c r="B64" s="7" t="s">
        <v>78</v>
      </c>
      <c r="C64" s="24">
        <v>544.2</v>
      </c>
      <c r="D64" s="24">
        <v>1146.1</v>
      </c>
      <c r="E64" s="24">
        <f t="shared" si="0"/>
        <v>601.8999999999999</v>
      </c>
      <c r="F64" s="24">
        <f t="shared" si="1"/>
        <v>210.60271958838658</v>
      </c>
    </row>
    <row r="65" spans="1:6" ht="64.5" customHeight="1">
      <c r="A65" s="13" t="s">
        <v>180</v>
      </c>
      <c r="B65" s="7" t="s">
        <v>181</v>
      </c>
      <c r="C65" s="24">
        <v>3601.4</v>
      </c>
      <c r="D65" s="24">
        <v>3058.4</v>
      </c>
      <c r="E65" s="24">
        <f>D65-C65</f>
        <v>-543</v>
      </c>
      <c r="F65" s="24">
        <f>D65/C65*100</f>
        <v>84.92253012717276</v>
      </c>
    </row>
    <row r="66" spans="1:6" ht="32.25" customHeight="1">
      <c r="A66" s="13" t="s">
        <v>79</v>
      </c>
      <c r="B66" s="7" t="s">
        <v>80</v>
      </c>
      <c r="C66" s="24">
        <v>116548.7</v>
      </c>
      <c r="D66" s="24">
        <v>130820.3</v>
      </c>
      <c r="E66" s="24">
        <f t="shared" si="0"/>
        <v>14271.600000000006</v>
      </c>
      <c r="F66" s="24">
        <f t="shared" si="1"/>
        <v>112.24518162793751</v>
      </c>
    </row>
    <row r="67" spans="1:6" ht="50.25" customHeight="1">
      <c r="A67" s="13" t="s">
        <v>81</v>
      </c>
      <c r="B67" s="7" t="s">
        <v>82</v>
      </c>
      <c r="C67" s="24">
        <v>2143.1</v>
      </c>
      <c r="D67" s="24">
        <v>385.5</v>
      </c>
      <c r="E67" s="24">
        <f t="shared" si="0"/>
        <v>-1757.6</v>
      </c>
      <c r="F67" s="24">
        <f t="shared" si="1"/>
        <v>17.987961364378705</v>
      </c>
    </row>
    <row r="68" spans="1:6" ht="78.75" customHeight="1">
      <c r="A68" s="13" t="s">
        <v>83</v>
      </c>
      <c r="B68" s="7" t="s">
        <v>84</v>
      </c>
      <c r="C68" s="24">
        <v>699.1</v>
      </c>
      <c r="D68" s="24">
        <v>1037.6</v>
      </c>
      <c r="E68" s="24">
        <f t="shared" si="0"/>
        <v>338.4999999999999</v>
      </c>
      <c r="F68" s="24">
        <f t="shared" si="1"/>
        <v>148.41939636675724</v>
      </c>
    </row>
    <row r="69" spans="1:6" ht="31.5">
      <c r="A69" s="13" t="s">
        <v>182</v>
      </c>
      <c r="B69" s="9" t="s">
        <v>183</v>
      </c>
      <c r="C69" s="24">
        <v>400</v>
      </c>
      <c r="D69" s="24">
        <v>1973.4</v>
      </c>
      <c r="E69" s="24">
        <f>D69-C69</f>
        <v>1573.4</v>
      </c>
      <c r="F69" s="24">
        <f>D69/C69*100</f>
        <v>493.35</v>
      </c>
    </row>
    <row r="70" spans="1:6" ht="60" customHeight="1">
      <c r="A70" s="13" t="s">
        <v>85</v>
      </c>
      <c r="B70" s="7" t="s">
        <v>86</v>
      </c>
      <c r="C70" s="24">
        <v>160.5</v>
      </c>
      <c r="D70" s="24">
        <v>11.9</v>
      </c>
      <c r="E70" s="24">
        <f t="shared" si="0"/>
        <v>-148.6</v>
      </c>
      <c r="F70" s="24">
        <f t="shared" si="1"/>
        <v>7.414330218068536</v>
      </c>
    </row>
    <row r="71" spans="1:6" ht="45" customHeight="1">
      <c r="A71" s="13" t="s">
        <v>197</v>
      </c>
      <c r="B71" s="9" t="s">
        <v>196</v>
      </c>
      <c r="C71" s="24">
        <v>800</v>
      </c>
      <c r="D71" s="24">
        <v>1120</v>
      </c>
      <c r="E71" s="24">
        <f>D71-C71</f>
        <v>320</v>
      </c>
      <c r="F71" s="24">
        <f t="shared" si="1"/>
        <v>140</v>
      </c>
    </row>
    <row r="72" spans="1:6" ht="81.75" customHeight="1">
      <c r="A72" s="13" t="s">
        <v>184</v>
      </c>
      <c r="B72" s="7" t="s">
        <v>185</v>
      </c>
      <c r="C72" s="24">
        <v>3540.1</v>
      </c>
      <c r="D72" s="24">
        <v>3620.6</v>
      </c>
      <c r="E72" s="24">
        <f>D72-C72</f>
        <v>80.5</v>
      </c>
      <c r="F72" s="24">
        <f>D72/C72*100</f>
        <v>102.27394706364228</v>
      </c>
    </row>
    <row r="73" spans="1:6" ht="96" customHeight="1">
      <c r="A73" s="13" t="s">
        <v>87</v>
      </c>
      <c r="B73" s="7" t="s">
        <v>88</v>
      </c>
      <c r="C73" s="24">
        <v>1915.5</v>
      </c>
      <c r="D73" s="24">
        <v>1300.5</v>
      </c>
      <c r="E73" s="24">
        <f t="shared" si="0"/>
        <v>-615</v>
      </c>
      <c r="F73" s="24">
        <f t="shared" si="1"/>
        <v>67.89350039154269</v>
      </c>
    </row>
    <row r="74" spans="1:6" ht="31.5" customHeight="1">
      <c r="A74" s="13" t="s">
        <v>89</v>
      </c>
      <c r="B74" s="7" t="s">
        <v>90</v>
      </c>
      <c r="C74" s="24">
        <v>9852.3</v>
      </c>
      <c r="D74" s="24">
        <v>9605.5</v>
      </c>
      <c r="E74" s="24">
        <f t="shared" si="0"/>
        <v>-246.79999999999927</v>
      </c>
      <c r="F74" s="24">
        <f t="shared" si="1"/>
        <v>97.49500116724015</v>
      </c>
    </row>
    <row r="75" spans="1:6" ht="15.75">
      <c r="A75" s="13" t="s">
        <v>91</v>
      </c>
      <c r="B75" s="7" t="s">
        <v>92</v>
      </c>
      <c r="C75" s="24">
        <f>C76+C77+C78-0.1</f>
        <v>4392.2</v>
      </c>
      <c r="D75" s="24">
        <f>D76+D77+D78</f>
        <v>5420.3</v>
      </c>
      <c r="E75" s="24">
        <f t="shared" si="0"/>
        <v>1028.1000000000004</v>
      </c>
      <c r="F75" s="24">
        <f t="shared" si="1"/>
        <v>123.40740403442467</v>
      </c>
    </row>
    <row r="76" spans="1:6" ht="15.75">
      <c r="A76" s="13" t="s">
        <v>93</v>
      </c>
      <c r="B76" s="7" t="s">
        <v>94</v>
      </c>
      <c r="C76" s="24">
        <v>329</v>
      </c>
      <c r="D76" s="24">
        <v>789.4</v>
      </c>
      <c r="E76" s="24">
        <f t="shared" si="0"/>
        <v>460.4</v>
      </c>
      <c r="F76" s="24">
        <f t="shared" si="1"/>
        <v>239.93920972644375</v>
      </c>
    </row>
    <row r="77" spans="1:6" ht="15.75">
      <c r="A77" s="13" t="s">
        <v>95</v>
      </c>
      <c r="B77" s="7" t="s">
        <v>96</v>
      </c>
      <c r="C77" s="24">
        <v>3968.5</v>
      </c>
      <c r="D77" s="24">
        <v>4557.3</v>
      </c>
      <c r="E77" s="24">
        <f t="shared" si="0"/>
        <v>588.8000000000002</v>
      </c>
      <c r="F77" s="24">
        <f t="shared" si="1"/>
        <v>114.83684011591282</v>
      </c>
    </row>
    <row r="78" spans="1:6" ht="15.75">
      <c r="A78" s="13" t="s">
        <v>186</v>
      </c>
      <c r="B78" s="7" t="s">
        <v>187</v>
      </c>
      <c r="C78" s="24">
        <v>94.8</v>
      </c>
      <c r="D78" s="24">
        <v>73.6</v>
      </c>
      <c r="E78" s="24">
        <f>D78-C78</f>
        <v>-21.200000000000003</v>
      </c>
      <c r="F78" s="24">
        <f>D78/C78*100</f>
        <v>77.63713080168776</v>
      </c>
    </row>
    <row r="79" spans="1:6" ht="20.25" customHeight="1">
      <c r="A79" s="12" t="s">
        <v>97</v>
      </c>
      <c r="B79" s="4" t="s">
        <v>98</v>
      </c>
      <c r="C79" s="25">
        <f>C80+C90+C95+C96+C100+C103-0.1</f>
        <v>9013055.500000002</v>
      </c>
      <c r="D79" s="30">
        <f>D80+D90+D95+D96+D100+D103-0.1</f>
        <v>10453898.700000001</v>
      </c>
      <c r="E79" s="26">
        <f t="shared" si="0"/>
        <v>1440843.1999999993</v>
      </c>
      <c r="F79" s="26">
        <f t="shared" si="1"/>
        <v>115.98617915977549</v>
      </c>
    </row>
    <row r="80" spans="1:6" ht="47.25" customHeight="1">
      <c r="A80" s="13" t="s">
        <v>99</v>
      </c>
      <c r="B80" s="7" t="s">
        <v>100</v>
      </c>
      <c r="C80" s="24">
        <f>C81+C87+C88+C89</f>
        <v>8952949.3</v>
      </c>
      <c r="D80" s="24">
        <f>D81+D87+D88+D89</f>
        <v>10373884.5</v>
      </c>
      <c r="E80" s="27">
        <f t="shared" si="0"/>
        <v>1420935.1999999993</v>
      </c>
      <c r="F80" s="27">
        <f t="shared" si="1"/>
        <v>115.8711409211264</v>
      </c>
    </row>
    <row r="81" spans="1:6" ht="31.5">
      <c r="A81" s="13" t="s">
        <v>101</v>
      </c>
      <c r="B81" s="7" t="s">
        <v>139</v>
      </c>
      <c r="C81" s="24">
        <f>SUM(C82:C86)</f>
        <v>7216636.7</v>
      </c>
      <c r="D81" s="24">
        <f>SUM(D82:D86)</f>
        <v>7745048.8</v>
      </c>
      <c r="E81" s="27">
        <f t="shared" si="0"/>
        <v>528412.0999999996</v>
      </c>
      <c r="F81" s="27">
        <f t="shared" si="1"/>
        <v>107.32213802587567</v>
      </c>
    </row>
    <row r="82" spans="1:6" ht="31.5">
      <c r="A82" s="13" t="s">
        <v>102</v>
      </c>
      <c r="B82" s="7" t="s">
        <v>140</v>
      </c>
      <c r="C82" s="24">
        <v>7148290.7</v>
      </c>
      <c r="D82" s="24">
        <v>7234129.8</v>
      </c>
      <c r="E82" s="27">
        <f t="shared" si="0"/>
        <v>85839.09999999963</v>
      </c>
      <c r="F82" s="27">
        <f t="shared" si="1"/>
        <v>101.20083392803261</v>
      </c>
    </row>
    <row r="83" spans="1:6" ht="31.5" customHeight="1">
      <c r="A83" s="13" t="s">
        <v>103</v>
      </c>
      <c r="B83" s="7" t="s">
        <v>141</v>
      </c>
      <c r="C83" s="24">
        <v>0</v>
      </c>
      <c r="D83" s="24">
        <v>401852</v>
      </c>
      <c r="E83" s="27">
        <f t="shared" si="0"/>
        <v>401852</v>
      </c>
      <c r="F83" s="27"/>
    </row>
    <row r="84" spans="1:6" ht="51" customHeight="1">
      <c r="A84" s="13" t="s">
        <v>142</v>
      </c>
      <c r="B84" s="7" t="s">
        <v>143</v>
      </c>
      <c r="C84" s="24">
        <v>68346</v>
      </c>
      <c r="D84" s="24">
        <v>92772</v>
      </c>
      <c r="E84" s="27">
        <f t="shared" si="0"/>
        <v>24426</v>
      </c>
      <c r="F84" s="27">
        <f t="shared" si="1"/>
        <v>135.73874111140373</v>
      </c>
    </row>
    <row r="85" spans="1:6" ht="51" customHeight="1">
      <c r="A85" s="31" t="s">
        <v>205</v>
      </c>
      <c r="B85" s="32" t="s">
        <v>206</v>
      </c>
      <c r="C85" s="24">
        <v>0</v>
      </c>
      <c r="D85" s="24">
        <v>16295</v>
      </c>
      <c r="E85" s="27">
        <f>D85-C85</f>
        <v>16295</v>
      </c>
      <c r="F85" s="27" t="e">
        <f>D85/C85*100</f>
        <v>#DIV/0!</v>
      </c>
    </row>
    <row r="86" spans="1:6" ht="15.75">
      <c r="A86" s="13" t="s">
        <v>144</v>
      </c>
      <c r="B86" s="7" t="s">
        <v>145</v>
      </c>
      <c r="C86" s="24">
        <v>0</v>
      </c>
      <c r="D86" s="24"/>
      <c r="E86" s="27">
        <f t="shared" si="0"/>
        <v>0</v>
      </c>
      <c r="F86" s="27"/>
    </row>
    <row r="87" spans="1:6" ht="34.5" customHeight="1">
      <c r="A87" s="13" t="s">
        <v>104</v>
      </c>
      <c r="B87" s="7" t="s">
        <v>146</v>
      </c>
      <c r="C87" s="24">
        <v>755149.3</v>
      </c>
      <c r="D87" s="24">
        <v>1669167.7</v>
      </c>
      <c r="E87" s="27">
        <f t="shared" si="0"/>
        <v>914018.3999999999</v>
      </c>
      <c r="F87" s="27">
        <f t="shared" si="1"/>
        <v>221.03810465029895</v>
      </c>
    </row>
    <row r="88" spans="1:6" ht="31.5">
      <c r="A88" s="13" t="s">
        <v>105</v>
      </c>
      <c r="B88" s="7" t="s">
        <v>147</v>
      </c>
      <c r="C88" s="24">
        <v>805126</v>
      </c>
      <c r="D88" s="24">
        <v>793093.8</v>
      </c>
      <c r="E88" s="27">
        <f t="shared" si="0"/>
        <v>-12032.199999999953</v>
      </c>
      <c r="F88" s="27">
        <f t="shared" si="1"/>
        <v>98.50555068399233</v>
      </c>
    </row>
    <row r="89" spans="1:6" ht="15.75">
      <c r="A89" s="13" t="s">
        <v>106</v>
      </c>
      <c r="B89" s="7" t="s">
        <v>148</v>
      </c>
      <c r="C89" s="24">
        <v>176037.3</v>
      </c>
      <c r="D89" s="24">
        <v>166574.2</v>
      </c>
      <c r="E89" s="27">
        <f t="shared" si="0"/>
        <v>-9463.099999999977</v>
      </c>
      <c r="F89" s="27">
        <f t="shared" si="1"/>
        <v>94.62437790172879</v>
      </c>
    </row>
    <row r="90" spans="1:6" ht="56.25" customHeight="1">
      <c r="A90" s="12" t="s">
        <v>107</v>
      </c>
      <c r="B90" s="4" t="s">
        <v>108</v>
      </c>
      <c r="C90" s="25">
        <f>C91</f>
        <v>43305.3</v>
      </c>
      <c r="D90" s="25">
        <f>D91</f>
        <v>13023.6</v>
      </c>
      <c r="E90" s="25">
        <f t="shared" si="0"/>
        <v>-30281.700000000004</v>
      </c>
      <c r="F90" s="25">
        <f t="shared" si="1"/>
        <v>30.073917049414273</v>
      </c>
    </row>
    <row r="91" spans="1:6" ht="47.25">
      <c r="A91" s="13" t="s">
        <v>109</v>
      </c>
      <c r="B91" s="7" t="s">
        <v>110</v>
      </c>
      <c r="C91" s="24">
        <f>SUM(C92:C94)</f>
        <v>43305.3</v>
      </c>
      <c r="D91" s="24">
        <f>SUM(D92:D94)</f>
        <v>13023.6</v>
      </c>
      <c r="E91" s="24">
        <f t="shared" si="0"/>
        <v>-30281.700000000004</v>
      </c>
      <c r="F91" s="24">
        <f t="shared" si="1"/>
        <v>30.073917049414273</v>
      </c>
    </row>
    <row r="92" spans="1:6" ht="63">
      <c r="A92" s="13" t="s">
        <v>111</v>
      </c>
      <c r="B92" s="7" t="s">
        <v>112</v>
      </c>
      <c r="C92" s="24">
        <v>10416.2</v>
      </c>
      <c r="D92" s="24">
        <v>13416.9</v>
      </c>
      <c r="E92" s="24">
        <f t="shared" si="0"/>
        <v>3000.699999999999</v>
      </c>
      <c r="F92" s="24"/>
    </row>
    <row r="93" spans="1:6" ht="94.5" hidden="1">
      <c r="A93" s="13" t="s">
        <v>137</v>
      </c>
      <c r="B93" s="9" t="s">
        <v>138</v>
      </c>
      <c r="C93" s="24">
        <v>0</v>
      </c>
      <c r="D93" s="24"/>
      <c r="E93" s="24">
        <f>D93-C93</f>
        <v>0</v>
      </c>
      <c r="F93" s="24" t="e">
        <f>D93/C93*100</f>
        <v>#DIV/0!</v>
      </c>
    </row>
    <row r="94" spans="1:6" ht="141.75">
      <c r="A94" s="13" t="s">
        <v>149</v>
      </c>
      <c r="B94" s="7" t="s">
        <v>113</v>
      </c>
      <c r="C94" s="24">
        <v>32889.1</v>
      </c>
      <c r="D94" s="24">
        <v>-393.3</v>
      </c>
      <c r="E94" s="24">
        <f t="shared" si="0"/>
        <v>-33282.4</v>
      </c>
      <c r="F94" s="24">
        <f t="shared" si="1"/>
        <v>-1.195836918614374</v>
      </c>
    </row>
    <row r="95" spans="1:6" ht="31.5">
      <c r="A95" s="13" t="s">
        <v>199</v>
      </c>
      <c r="B95" s="9" t="s">
        <v>198</v>
      </c>
      <c r="C95" s="24">
        <v>954.3</v>
      </c>
      <c r="D95" s="24">
        <v>2263.4</v>
      </c>
      <c r="E95" s="24">
        <f>D95-C95</f>
        <v>1309.1000000000001</v>
      </c>
      <c r="F95" s="24">
        <f t="shared" si="1"/>
        <v>237.17908414544695</v>
      </c>
    </row>
    <row r="96" spans="1:6" ht="15.75">
      <c r="A96" s="12" t="s">
        <v>114</v>
      </c>
      <c r="B96" s="23" t="s">
        <v>115</v>
      </c>
      <c r="C96" s="25">
        <f>SUM(C97:C99)</f>
        <v>7743.4</v>
      </c>
      <c r="D96" s="25">
        <f>SUM(D97:D99)</f>
        <v>5919.9</v>
      </c>
      <c r="E96" s="25">
        <f t="shared" si="0"/>
        <v>-1823.5</v>
      </c>
      <c r="F96" s="25">
        <f t="shared" si="1"/>
        <v>76.45091303561743</v>
      </c>
    </row>
    <row r="97" spans="1:6" ht="31.5">
      <c r="A97" s="13" t="s">
        <v>116</v>
      </c>
      <c r="B97" s="7" t="s">
        <v>117</v>
      </c>
      <c r="C97" s="24">
        <v>6481</v>
      </c>
      <c r="D97" s="24">
        <v>5571.9</v>
      </c>
      <c r="E97" s="24">
        <f t="shared" si="0"/>
        <v>-909.1000000000004</v>
      </c>
      <c r="F97" s="24">
        <f t="shared" si="1"/>
        <v>85.97284369696034</v>
      </c>
    </row>
    <row r="98" spans="1:6" ht="31.5">
      <c r="A98" s="21" t="s">
        <v>188</v>
      </c>
      <c r="B98" s="7" t="s">
        <v>189</v>
      </c>
      <c r="C98" s="24">
        <v>1262.4</v>
      </c>
      <c r="D98" s="24">
        <v>79</v>
      </c>
      <c r="E98" s="24">
        <f>D98-C98</f>
        <v>-1183.4</v>
      </c>
      <c r="F98" s="24">
        <f>D98/C98*100</f>
        <v>6.257921419518377</v>
      </c>
    </row>
    <row r="99" spans="1:6" ht="31.5">
      <c r="A99" s="21" t="s">
        <v>190</v>
      </c>
      <c r="B99" s="7" t="s">
        <v>191</v>
      </c>
      <c r="C99" s="24">
        <v>0</v>
      </c>
      <c r="D99" s="24">
        <v>269</v>
      </c>
      <c r="E99" s="24">
        <f>D99-C99</f>
        <v>269</v>
      </c>
      <c r="F99" s="24"/>
    </row>
    <row r="100" spans="1:6" ht="126">
      <c r="A100" s="12" t="s">
        <v>118</v>
      </c>
      <c r="B100" s="4" t="s">
        <v>119</v>
      </c>
      <c r="C100" s="25">
        <f>C101+C102</f>
        <v>23970.6</v>
      </c>
      <c r="D100" s="25">
        <f>D101+D102</f>
        <v>66150.4</v>
      </c>
      <c r="E100" s="25">
        <f t="shared" si="0"/>
        <v>42179.799999999996</v>
      </c>
      <c r="F100" s="25">
        <f t="shared" si="1"/>
        <v>275.96472345289646</v>
      </c>
    </row>
    <row r="101" spans="1:6" ht="94.5" hidden="1">
      <c r="A101" s="13" t="s">
        <v>120</v>
      </c>
      <c r="B101" s="7" t="s">
        <v>121</v>
      </c>
      <c r="C101" s="24">
        <v>0</v>
      </c>
      <c r="D101" s="24">
        <v>0</v>
      </c>
      <c r="E101" s="24">
        <f t="shared" si="0"/>
        <v>0</v>
      </c>
      <c r="F101" s="24"/>
    </row>
    <row r="102" spans="1:6" ht="47.25">
      <c r="A102" s="13" t="s">
        <v>122</v>
      </c>
      <c r="B102" s="7" t="s">
        <v>123</v>
      </c>
      <c r="C102" s="24">
        <v>23970.6</v>
      </c>
      <c r="D102" s="24">
        <v>66150.4</v>
      </c>
      <c r="E102" s="24">
        <f t="shared" si="0"/>
        <v>42179.799999999996</v>
      </c>
      <c r="F102" s="24">
        <f t="shared" si="1"/>
        <v>275.96472345289646</v>
      </c>
    </row>
    <row r="103" spans="1:6" ht="63">
      <c r="A103" s="12" t="s">
        <v>124</v>
      </c>
      <c r="B103" s="4" t="s">
        <v>125</v>
      </c>
      <c r="C103" s="25">
        <f>C104</f>
        <v>-15867.3</v>
      </c>
      <c r="D103" s="25">
        <f>D104</f>
        <v>-7343</v>
      </c>
      <c r="E103" s="25">
        <f t="shared" si="0"/>
        <v>8524.3</v>
      </c>
      <c r="F103" s="25">
        <f t="shared" si="1"/>
        <v>46.27756455099482</v>
      </c>
    </row>
    <row r="104" spans="1:6" ht="63">
      <c r="A104" s="13" t="s">
        <v>126</v>
      </c>
      <c r="B104" s="7" t="s">
        <v>127</v>
      </c>
      <c r="C104" s="24">
        <v>-15867.3</v>
      </c>
      <c r="D104" s="24">
        <v>-7343</v>
      </c>
      <c r="E104" s="24">
        <f>D104-C104</f>
        <v>8524.3</v>
      </c>
      <c r="F104" s="24">
        <f>D104/C104*100</f>
        <v>46.27756455099482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2755905511811024" bottom="0.275590551181102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Гнездилова</cp:lastModifiedBy>
  <cp:lastPrinted>2018-07-25T09:02:54Z</cp:lastPrinted>
  <dcterms:created xsi:type="dcterms:W3CDTF">2016-04-25T02:35:52Z</dcterms:created>
  <dcterms:modified xsi:type="dcterms:W3CDTF">2018-11-01T02:49:09Z</dcterms:modified>
  <cp:category/>
  <cp:version/>
  <cp:contentType/>
  <cp:contentStatus/>
</cp:coreProperties>
</file>