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'Лист1'!$A$1:$EK$35</definedName>
  </definedNames>
  <calcPr fullCalcOnLoad="1"/>
</workbook>
</file>

<file path=xl/sharedStrings.xml><?xml version="1.0" encoding="utf-8"?>
<sst xmlns="http://schemas.openxmlformats.org/spreadsheetml/2006/main" count="228" uniqueCount="55">
  <si>
    <t>Наименование показателя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</si>
  <si>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</si>
  <si>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</si>
  <si>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</si>
  <si>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</si>
  <si>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</si>
  <si>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</si>
  <si>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"Майминский район"</t>
  </si>
  <si>
    <t>МО "Чойский район"</t>
  </si>
  <si>
    <t>МО "Чемальский район"</t>
  </si>
  <si>
    <t>Темп роста КБ МО, %</t>
  </si>
  <si>
    <t>МР</t>
  </si>
  <si>
    <t>СП</t>
  </si>
  <si>
    <t xml:space="preserve">КБ МО </t>
  </si>
  <si>
    <t>ГО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</si>
  <si>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</si>
  <si>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</si>
  <si>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</si>
  <si>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</si>
  <si>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</si>
  <si>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</si>
  <si>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</si>
  <si>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</si>
  <si>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</si>
  <si>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</si>
  <si>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</si>
  <si>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</si>
  <si>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</si>
  <si>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</si>
  <si>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</si>
  <si>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</si>
  <si>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</si>
  <si>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</si>
  <si>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</si>
  <si>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</si>
  <si>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</si>
  <si>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</si>
  <si>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</si>
  <si>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</si>
  <si>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МО "Турочакский район"</t>
  </si>
  <si>
    <t>итого по КБ МО</t>
  </si>
  <si>
    <t>ДОХОДЫ ОТ ОКАЗАНИЯ ПЛАТНЫХ УСЛУГ (РАБОТ) И КОМПЕНСАЦИИ ЗАТРАТ ГОСУДАРСТВА</t>
  </si>
  <si>
    <t>МО "Город Горно-Алтайск"</t>
  </si>
  <si>
    <t xml:space="preserve">                                                                                           ИТОГО по КБ МО</t>
  </si>
  <si>
    <t>Отклонение фактического поступления  (+,-)</t>
  </si>
  <si>
    <t>Отклонение фактического поступления (+,-)</t>
  </si>
  <si>
    <t>Отклонение фактического поступления   (+,-)</t>
  </si>
  <si>
    <t>Налог, взимаемый в связи с применением патентной системы налогообложения</t>
  </si>
  <si>
    <t>НАЛОГ НА ДОХОДЫ ФИЗИЧЕСКИХ ЛИЦ</t>
  </si>
  <si>
    <t>АКЦИЗЫ ПО ПОДАКЦИЗНОЙ ПРОДУКЦИИ</t>
  </si>
  <si>
    <t xml:space="preserve">Единый налог на вмененный доход </t>
  </si>
  <si>
    <t xml:space="preserve">ГОСУДАРСТВЕННАЯ ПОШЛИНА </t>
  </si>
  <si>
    <t>Фактическое поступление на 01.05.2018 г.</t>
  </si>
  <si>
    <t>Фактическое поступление на 01.05.2019 г.</t>
  </si>
  <si>
    <t>Анализ поступления налоговых и неналоговых доходов в бюджеты муниципальных образований в Республике Алтай на 01.05.2019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</si>
</sst>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,##0.000_р_."/>
    <numFmt numFmtId="175" formatCode="#,##0.0_р_."/>
    <numFmt numFmtId="176" formatCode="#,##0.000"/>
    <numFmt numFmtId="177" formatCode="0.000"/>
    <numFmt numFmtId="178" formatCode="#,##0_р_."/>
    <numFmt numFmtId="179" formatCode="_-* #,##0.000_р_._-;\-* #,##0.000_р_._-;_-* &quot;-&quot;??_р_._-;_-@_-"/>
    <numFmt numFmtId="180" formatCode="#,##0.00000_р_."/>
    <numFmt numFmtId="181" formatCode="#,##0.0000_р_."/>
    <numFmt numFmtId="182" formatCode="_(* #,##0.00_);_(* \(#,##0.00\);_(* &quot;-&quot;??_);_(@_)"/>
    <numFmt numFmtId="183" formatCode="_(* #,##0.0000_);_(* \(#,##0.0000\);_(* &quot;-&quot;??_);_(@_)"/>
    <numFmt numFmtId="184" formatCode="#,##0.0"/>
    <numFmt numFmtId="185" formatCode="#,##0.0\ _₽"/>
    <numFmt numFmtId="186" formatCode="#,##0.000\ _₽"/>
    <numFmt numFmtId="187" formatCode="0.0"/>
    <numFmt numFmtId="188" formatCode="#,##0.00\ _₽"/>
    <numFmt numFmtId="189" formatCode="0.00000"/>
    <numFmt numFmtId="190" formatCode="#,##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1">
      <alignment horizontal="right" shrinkToFit="1"/>
      <protection/>
    </xf>
    <xf numFmtId="4" fontId="5" fillId="0" borderId="2">
      <alignment horizontal="right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185" fontId="7" fillId="0" borderId="0" xfId="0" applyNumberFormat="1" applyFont="1" applyFill="1" applyAlignment="1">
      <alignment horizontal="center" vertical="center"/>
    </xf>
    <xf numFmtId="185" fontId="7" fillId="0" borderId="0" xfId="0" applyNumberFormat="1" applyFont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85" fontId="7" fillId="0" borderId="1" xfId="0" applyNumberFormat="1" applyFont="1" applyFill="1" applyBorder="1" applyAlignment="1">
      <alignment horizontal="center" vertical="center" wrapText="1"/>
    </xf>
    <xf numFmtId="185" fontId="6" fillId="0" borderId="12" xfId="0" applyNumberFormat="1" applyFont="1" applyFill="1" applyBorder="1" applyAlignment="1">
      <alignment horizontal="left" vertical="top" wrapText="1"/>
    </xf>
    <xf numFmtId="185" fontId="7" fillId="0" borderId="1" xfId="0" applyNumberFormat="1" applyFont="1" applyFill="1" applyBorder="1" applyAlignment="1">
      <alignment horizontal="left" vertical="top" wrapText="1"/>
    </xf>
    <xf numFmtId="185" fontId="8" fillId="0" borderId="1" xfId="0" applyNumberFormat="1" applyFont="1" applyFill="1" applyBorder="1" applyAlignment="1">
      <alignment horizontal="left" vertical="top" wrapText="1"/>
    </xf>
    <xf numFmtId="174" fontId="7" fillId="0" borderId="1" xfId="0" applyNumberFormat="1" applyFont="1" applyFill="1" applyBorder="1" applyAlignment="1">
      <alignment horizontal="left" vertical="top" wrapText="1"/>
    </xf>
    <xf numFmtId="185" fontId="6" fillId="33" borderId="12" xfId="0" applyNumberFormat="1" applyFont="1" applyFill="1" applyBorder="1" applyAlignment="1">
      <alignment horizontal="left" vertical="top" wrapText="1"/>
    </xf>
    <xf numFmtId="185" fontId="6" fillId="0" borderId="1" xfId="0" applyNumberFormat="1" applyFont="1" applyFill="1" applyBorder="1" applyAlignment="1">
      <alignment horizontal="left" vertical="top" wrapText="1"/>
    </xf>
    <xf numFmtId="184" fontId="6" fillId="33" borderId="12" xfId="0" applyNumberFormat="1" applyFont="1" applyFill="1" applyBorder="1" applyAlignment="1">
      <alignment horizontal="center" vertical="center"/>
    </xf>
    <xf numFmtId="184" fontId="6" fillId="33" borderId="1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/>
    </xf>
    <xf numFmtId="184" fontId="7" fillId="0" borderId="12" xfId="0" applyNumberFormat="1" applyFont="1" applyFill="1" applyBorder="1" applyAlignment="1">
      <alignment horizontal="center" vertical="center" wrapText="1"/>
    </xf>
    <xf numFmtId="184" fontId="6" fillId="0" borderId="12" xfId="96" applyNumberFormat="1" applyFont="1" applyFill="1" applyBorder="1" applyAlignment="1">
      <alignment horizontal="center" vertical="center"/>
      <protection/>
    </xf>
    <xf numFmtId="184" fontId="7" fillId="0" borderId="1" xfId="0" applyNumberFormat="1" applyFont="1" applyFill="1" applyBorder="1" applyAlignment="1">
      <alignment horizontal="center" vertical="center" wrapText="1"/>
    </xf>
    <xf numFmtId="184" fontId="7" fillId="0" borderId="1" xfId="96" applyNumberFormat="1" applyFont="1" applyFill="1" applyBorder="1" applyAlignment="1">
      <alignment horizontal="center" vertical="center" wrapText="1"/>
      <protection/>
    </xf>
    <xf numFmtId="184" fontId="7" fillId="0" borderId="12" xfId="0" applyNumberFormat="1" applyFont="1" applyFill="1" applyBorder="1" applyAlignment="1">
      <alignment horizontal="center" vertical="center"/>
    </xf>
    <xf numFmtId="184" fontId="7" fillId="0" borderId="1" xfId="0" applyNumberFormat="1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center" vertical="center" wrapText="1"/>
    </xf>
    <xf numFmtId="184" fontId="8" fillId="0" borderId="1" xfId="96" applyNumberFormat="1" applyFont="1" applyFill="1" applyBorder="1" applyAlignment="1">
      <alignment horizontal="center" vertical="center" wrapText="1"/>
      <protection/>
    </xf>
    <xf numFmtId="184" fontId="6" fillId="0" borderId="1" xfId="96" applyNumberFormat="1" applyFont="1" applyFill="1" applyBorder="1" applyAlignment="1">
      <alignment horizontal="center" vertical="center" wrapText="1"/>
      <protection/>
    </xf>
    <xf numFmtId="184" fontId="6" fillId="0" borderId="12" xfId="0" applyNumberFormat="1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 horizontal="center" vertical="center" wrapText="1"/>
    </xf>
    <xf numFmtId="174" fontId="7" fillId="0" borderId="1" xfId="0" applyNumberFormat="1" applyFont="1" applyFill="1" applyBorder="1" applyAlignment="1">
      <alignment horizontal="left" vertical="center" wrapText="1"/>
    </xf>
    <xf numFmtId="174" fontId="8" fillId="0" borderId="1" xfId="0" applyNumberFormat="1" applyFont="1" applyFill="1" applyBorder="1" applyAlignment="1">
      <alignment horizontal="left" vertical="center" wrapText="1"/>
    </xf>
    <xf numFmtId="174" fontId="6" fillId="0" borderId="1" xfId="0" applyNumberFormat="1" applyFont="1" applyFill="1" applyBorder="1" applyAlignment="1">
      <alignment horizontal="left" vertical="center" wrapText="1"/>
    </xf>
    <xf numFmtId="184" fontId="6" fillId="0" borderId="12" xfId="96" applyNumberFormat="1" applyFont="1" applyFill="1" applyBorder="1" applyAlignment="1">
      <alignment horizontal="center" vertical="center" wrapText="1"/>
      <protection/>
    </xf>
    <xf numFmtId="184" fontId="6" fillId="0" borderId="1" xfId="0" applyNumberFormat="1" applyFont="1" applyFill="1" applyBorder="1" applyAlignment="1">
      <alignment horizontal="center" vertical="center" wrapText="1"/>
    </xf>
    <xf numFmtId="185" fontId="9" fillId="0" borderId="0" xfId="0" applyNumberFormat="1" applyFont="1" applyAlignment="1">
      <alignment vertical="top"/>
    </xf>
    <xf numFmtId="185" fontId="9" fillId="0" borderId="0" xfId="0" applyNumberFormat="1" applyFont="1" applyFill="1" applyAlignment="1">
      <alignment vertical="top"/>
    </xf>
    <xf numFmtId="185" fontId="3" fillId="0" borderId="0" xfId="0" applyNumberFormat="1" applyFont="1" applyFill="1" applyAlignment="1">
      <alignment vertical="top"/>
    </xf>
    <xf numFmtId="185" fontId="3" fillId="0" borderId="0" xfId="0" applyNumberFormat="1" applyFont="1" applyAlignment="1">
      <alignment vertical="top"/>
    </xf>
    <xf numFmtId="185" fontId="11" fillId="0" borderId="0" xfId="0" applyNumberFormat="1" applyFont="1" applyFill="1" applyAlignment="1">
      <alignment vertical="top"/>
    </xf>
    <xf numFmtId="185" fontId="3" fillId="0" borderId="0" xfId="0" applyNumberFormat="1" applyFont="1" applyFill="1" applyAlignment="1">
      <alignment horizontal="center" vertical="top" wrapText="1"/>
    </xf>
    <xf numFmtId="185" fontId="3" fillId="33" borderId="0" xfId="0" applyNumberFormat="1" applyFont="1" applyFill="1" applyAlignment="1">
      <alignment horizontal="center" vertical="center" wrapText="1"/>
    </xf>
    <xf numFmtId="185" fontId="3" fillId="0" borderId="0" xfId="0" applyNumberFormat="1" applyFont="1" applyFill="1" applyAlignment="1">
      <alignment horizontal="center" vertical="center" wrapText="1"/>
    </xf>
    <xf numFmtId="185" fontId="9" fillId="0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185" fontId="10" fillId="0" borderId="0" xfId="0" applyNumberFormat="1" applyFont="1" applyFill="1" applyAlignment="1">
      <alignment horizontal="center" vertical="center"/>
    </xf>
    <xf numFmtId="185" fontId="6" fillId="0" borderId="0" xfId="0" applyNumberFormat="1" applyFont="1" applyFill="1" applyAlignment="1">
      <alignment horizontal="center" vertical="center"/>
    </xf>
    <xf numFmtId="185" fontId="8" fillId="0" borderId="0" xfId="0" applyNumberFormat="1" applyFont="1" applyFill="1" applyAlignment="1">
      <alignment horizontal="center" vertical="center"/>
    </xf>
    <xf numFmtId="185" fontId="9" fillId="0" borderId="0" xfId="0" applyNumberFormat="1" applyFont="1" applyFill="1" applyAlignment="1">
      <alignment horizontal="center" vertical="top"/>
    </xf>
    <xf numFmtId="185" fontId="12" fillId="0" borderId="0" xfId="0" applyNumberFormat="1" applyFont="1" applyAlignment="1">
      <alignment horizontal="left" vertical="top"/>
    </xf>
    <xf numFmtId="177" fontId="9" fillId="0" borderId="0" xfId="0" applyNumberFormat="1" applyFont="1" applyFill="1" applyAlignment="1">
      <alignment horizontal="center" vertical="center"/>
    </xf>
    <xf numFmtId="174" fontId="7" fillId="0" borderId="0" xfId="0" applyNumberFormat="1" applyFont="1" applyAlignment="1">
      <alignment horizontal="center" vertical="center" wrapText="1"/>
    </xf>
    <xf numFmtId="185" fontId="9" fillId="0" borderId="0" xfId="0" applyNumberFormat="1" applyFont="1" applyFill="1" applyAlignment="1">
      <alignment horizontal="center" vertical="center" wrapText="1"/>
    </xf>
    <xf numFmtId="185" fontId="9" fillId="0" borderId="0" xfId="0" applyNumberFormat="1" applyFont="1" applyFill="1" applyBorder="1" applyAlignment="1">
      <alignment horizontal="center" vertical="center"/>
    </xf>
    <xf numFmtId="185" fontId="9" fillId="0" borderId="0" xfId="96" applyNumberFormat="1" applyFont="1" applyFill="1" applyBorder="1" applyAlignment="1">
      <alignment horizontal="center" vertical="center"/>
      <protection/>
    </xf>
    <xf numFmtId="176" fontId="9" fillId="0" borderId="0" xfId="0" applyNumberFormat="1" applyFont="1" applyFill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85" fontId="13" fillId="0" borderId="0" xfId="0" applyNumberFormat="1" applyFont="1" applyAlignment="1">
      <alignment vertical="top"/>
    </xf>
    <xf numFmtId="185" fontId="14" fillId="0" borderId="0" xfId="0" applyNumberFormat="1" applyFont="1" applyFill="1" applyAlignment="1">
      <alignment horizontal="left" vertical="center"/>
    </xf>
    <xf numFmtId="185" fontId="3" fillId="0" borderId="0" xfId="0" applyNumberFormat="1" applyFont="1" applyFill="1" applyAlignment="1">
      <alignment horizontal="center" vertical="top"/>
    </xf>
    <xf numFmtId="185" fontId="6" fillId="8" borderId="1" xfId="0" applyNumberFormat="1" applyFont="1" applyFill="1" applyBorder="1" applyAlignment="1">
      <alignment horizontal="left" vertical="top" wrapText="1"/>
    </xf>
    <xf numFmtId="184" fontId="6" fillId="8" borderId="1" xfId="96" applyNumberFormat="1" applyFont="1" applyFill="1" applyBorder="1" applyAlignment="1">
      <alignment horizontal="center" vertical="center" wrapText="1"/>
      <protection/>
    </xf>
    <xf numFmtId="184" fontId="6" fillId="8" borderId="12" xfId="0" applyNumberFormat="1" applyFont="1" applyFill="1" applyBorder="1" applyAlignment="1">
      <alignment horizontal="center" vertical="center" wrapText="1"/>
    </xf>
    <xf numFmtId="184" fontId="6" fillId="8" borderId="12" xfId="0" applyNumberFormat="1" applyFont="1" applyFill="1" applyBorder="1" applyAlignment="1">
      <alignment horizontal="center" vertical="center"/>
    </xf>
    <xf numFmtId="184" fontId="6" fillId="8" borderId="1" xfId="0" applyNumberFormat="1" applyFont="1" applyFill="1" applyBorder="1" applyAlignment="1">
      <alignment horizontal="center" vertical="center"/>
    </xf>
    <xf numFmtId="184" fontId="6" fillId="8" borderId="1" xfId="96" applyNumberFormat="1" applyFont="1" applyFill="1" applyBorder="1" applyAlignment="1">
      <alignment horizontal="center" vertical="center"/>
      <protection/>
    </xf>
    <xf numFmtId="185" fontId="3" fillId="8" borderId="0" xfId="0" applyNumberFormat="1" applyFont="1" applyFill="1" applyAlignment="1">
      <alignment horizontal="center" vertical="center" wrapText="1"/>
    </xf>
    <xf numFmtId="185" fontId="6" fillId="8" borderId="0" xfId="0" applyNumberFormat="1" applyFont="1" applyFill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85" fontId="7" fillId="0" borderId="13" xfId="0" applyNumberFormat="1" applyFont="1" applyFill="1" applyBorder="1" applyAlignment="1">
      <alignment horizontal="center" vertical="center" wrapText="1"/>
    </xf>
    <xf numFmtId="185" fontId="7" fillId="0" borderId="12" xfId="0" applyNumberFormat="1" applyFont="1" applyFill="1" applyBorder="1" applyAlignment="1">
      <alignment horizontal="center" vertical="center" wrapText="1"/>
    </xf>
    <xf numFmtId="185" fontId="7" fillId="0" borderId="1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85" fontId="6" fillId="0" borderId="1" xfId="0" applyNumberFormat="1" applyFont="1" applyFill="1" applyBorder="1" applyAlignment="1">
      <alignment horizontal="center" vertical="center" wrapText="1"/>
    </xf>
    <xf numFmtId="185" fontId="7" fillId="0" borderId="1" xfId="0" applyNumberFormat="1" applyFont="1" applyFill="1" applyBorder="1" applyAlignment="1">
      <alignment horizontal="center" vertical="center"/>
    </xf>
    <xf numFmtId="185" fontId="6" fillId="0" borderId="13" xfId="0" applyNumberFormat="1" applyFont="1" applyFill="1" applyBorder="1" applyAlignment="1">
      <alignment horizontal="center" vertical="center" wrapText="1"/>
    </xf>
    <xf numFmtId="185" fontId="7" fillId="0" borderId="14" xfId="0" applyNumberFormat="1" applyFont="1" applyFill="1" applyBorder="1" applyAlignment="1">
      <alignment horizontal="center" vertical="center" wrapText="1"/>
    </xf>
    <xf numFmtId="185" fontId="6" fillId="0" borderId="14" xfId="0" applyNumberFormat="1" applyFont="1" applyFill="1" applyBorder="1" applyAlignment="1">
      <alignment horizontal="center" vertical="center" wrapText="1"/>
    </xf>
    <xf numFmtId="185" fontId="6" fillId="0" borderId="15" xfId="0" applyNumberFormat="1" applyFont="1" applyFill="1" applyBorder="1" applyAlignment="1">
      <alignment horizontal="center" vertical="center" wrapText="1"/>
    </xf>
    <xf numFmtId="185" fontId="6" fillId="0" borderId="16" xfId="0" applyNumberFormat="1" applyFont="1" applyFill="1" applyBorder="1" applyAlignment="1">
      <alignment horizontal="center" vertical="center" wrapText="1"/>
    </xf>
    <xf numFmtId="185" fontId="6" fillId="0" borderId="17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49" fontId="3" fillId="35" borderId="1" xfId="0" applyNumberFormat="1" applyFont="1" applyFill="1" applyBorder="1" applyAlignment="1">
      <alignment horizontal="center" vertical="top" wrapText="1"/>
    </xf>
    <xf numFmtId="49" fontId="3" fillId="26" borderId="1" xfId="0" applyNumberFormat="1" applyFont="1" applyFill="1" applyBorder="1" applyAlignment="1">
      <alignment horizontal="center" vertical="top" wrapText="1"/>
    </xf>
    <xf numFmtId="49" fontId="3" fillId="36" borderId="1" xfId="0" applyNumberFormat="1" applyFont="1" applyFill="1" applyBorder="1" applyAlignment="1">
      <alignment horizontal="center" vertical="top" wrapText="1"/>
    </xf>
    <xf numFmtId="49" fontId="3" fillId="37" borderId="1" xfId="0" applyNumberFormat="1" applyFont="1" applyFill="1" applyBorder="1" applyAlignment="1">
      <alignment horizontal="center" vertical="top" wrapText="1"/>
    </xf>
    <xf numFmtId="49" fontId="3" fillId="38" borderId="1" xfId="0" applyNumberFormat="1" applyFont="1" applyFill="1" applyBorder="1" applyAlignment="1">
      <alignment horizontal="center" vertical="top" wrapText="1"/>
    </xf>
    <xf numFmtId="49" fontId="3" fillId="39" borderId="1" xfId="0" applyNumberFormat="1" applyFont="1" applyFill="1" applyBorder="1" applyAlignment="1">
      <alignment horizontal="center" vertical="top" wrapText="1"/>
    </xf>
    <xf numFmtId="185" fontId="6" fillId="0" borderId="13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185" fontId="6" fillId="0" borderId="12" xfId="0" applyNumberFormat="1" applyFont="1" applyBorder="1" applyAlignment="1">
      <alignment horizontal="center" vertical="center" wrapText="1"/>
    </xf>
    <xf numFmtId="49" fontId="3" fillId="40" borderId="1" xfId="0" applyNumberFormat="1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49" fontId="3" fillId="7" borderId="1" xfId="0" applyNumberFormat="1" applyFont="1" applyFill="1" applyBorder="1" applyAlignment="1">
      <alignment horizontal="center" vertical="top" wrapText="1"/>
    </xf>
    <xf numFmtId="49" fontId="3" fillId="41" borderId="1" xfId="0" applyNumberFormat="1" applyFont="1" applyFill="1" applyBorder="1" applyAlignment="1">
      <alignment horizontal="center" vertical="top" wrapText="1"/>
    </xf>
    <xf numFmtId="49" fontId="3" fillId="42" borderId="1" xfId="0" applyNumberFormat="1" applyFont="1" applyFill="1" applyBorder="1" applyAlignment="1">
      <alignment horizontal="center" vertical="top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6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7" xfId="60"/>
    <cellStyle name="Обычный 19" xfId="61"/>
    <cellStyle name="Обычный 20" xfId="62"/>
    <cellStyle name="Обычный 21" xfId="63"/>
    <cellStyle name="Обычный 22" xfId="64"/>
    <cellStyle name="Обычный 23" xfId="65"/>
    <cellStyle name="Обычный 24" xfId="66"/>
    <cellStyle name="Обычный 25" xfId="67"/>
    <cellStyle name="Обычный 27" xfId="68"/>
    <cellStyle name="Обычный 28" xfId="69"/>
    <cellStyle name="Обычный 3" xfId="70"/>
    <cellStyle name="Обычный 30" xfId="71"/>
    <cellStyle name="Обычный 31" xfId="72"/>
    <cellStyle name="Обычный 32" xfId="73"/>
    <cellStyle name="Обычный 33" xfId="74"/>
    <cellStyle name="Обычный 34" xfId="75"/>
    <cellStyle name="Обычный 35" xfId="76"/>
    <cellStyle name="Обычный 36" xfId="77"/>
    <cellStyle name="Обычный 37" xfId="78"/>
    <cellStyle name="Обычный 38" xfId="79"/>
    <cellStyle name="Обычный 39" xfId="80"/>
    <cellStyle name="Обычный 4" xfId="81"/>
    <cellStyle name="Обычный 40" xfId="82"/>
    <cellStyle name="Обычный 41" xfId="83"/>
    <cellStyle name="Обычный 42" xfId="84"/>
    <cellStyle name="Обычный 43" xfId="85"/>
    <cellStyle name="Обычный 44" xfId="86"/>
    <cellStyle name="Обычный 45" xfId="87"/>
    <cellStyle name="Обычный 46" xfId="88"/>
    <cellStyle name="Обычный 47" xfId="89"/>
    <cellStyle name="Обычный 48" xfId="90"/>
    <cellStyle name="Обычный 5" xfId="91"/>
    <cellStyle name="Обычный 6" xfId="92"/>
    <cellStyle name="Обычный 7" xfId="93"/>
    <cellStyle name="Обычный 8" xfId="94"/>
    <cellStyle name="Обычный 9" xfId="95"/>
    <cellStyle name="Обычный_Книга1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46"/>
  <sheetViews>
    <sheetView tabSelected="1" zoomScalePageLayoutView="0" workbookViewId="0" topLeftCell="DN1">
      <selection activeCell="A6" sqref="A6"/>
    </sheetView>
  </sheetViews>
  <sheetFormatPr defaultColWidth="9.28125" defaultRowHeight="27" customHeight="1"/>
  <cols>
    <col min="1" max="1" width="54.421875" style="46" customWidth="1"/>
    <col min="2" max="3" width="13.421875" style="40" customWidth="1"/>
    <col min="4" max="4" width="13.421875" style="53" customWidth="1"/>
    <col min="5" max="5" width="16.421875" style="40" customWidth="1"/>
    <col min="6" max="6" width="13.421875" style="40" customWidth="1"/>
    <col min="7" max="7" width="11.8515625" style="53" customWidth="1"/>
    <col min="8" max="13" width="13.421875" style="53" customWidth="1"/>
    <col min="14" max="15" width="13.421875" style="47" customWidth="1"/>
    <col min="16" max="16" width="13.421875" style="54" customWidth="1"/>
    <col min="17" max="18" width="13.421875" style="40" customWidth="1"/>
    <col min="19" max="25" width="13.421875" style="53" customWidth="1"/>
    <col min="26" max="27" width="13.421875" style="40" customWidth="1"/>
    <col min="28" max="28" width="13.421875" style="53" customWidth="1"/>
    <col min="29" max="30" width="13.421875" style="40" customWidth="1"/>
    <col min="31" max="37" width="13.421875" style="53" customWidth="1"/>
    <col min="38" max="39" width="13.421875" style="40" customWidth="1"/>
    <col min="40" max="40" width="13.421875" style="53" customWidth="1"/>
    <col min="41" max="42" width="13.421875" style="40" customWidth="1"/>
    <col min="43" max="49" width="13.421875" style="53" customWidth="1"/>
    <col min="50" max="51" width="13.421875" style="40" customWidth="1"/>
    <col min="52" max="52" width="13.421875" style="53" customWidth="1"/>
    <col min="53" max="54" width="13.421875" style="40" customWidth="1"/>
    <col min="55" max="61" width="13.421875" style="53" customWidth="1"/>
    <col min="62" max="63" width="13.421875" style="40" customWidth="1"/>
    <col min="64" max="64" width="13.421875" style="53" customWidth="1"/>
    <col min="65" max="66" width="13.421875" style="40" customWidth="1"/>
    <col min="67" max="73" width="13.421875" style="53" customWidth="1"/>
    <col min="74" max="75" width="13.421875" style="40" customWidth="1"/>
    <col min="76" max="76" width="13.421875" style="53" customWidth="1"/>
    <col min="77" max="78" width="13.421875" style="40" customWidth="1"/>
    <col min="79" max="85" width="13.421875" style="53" customWidth="1"/>
    <col min="86" max="87" width="13.8515625" style="40" customWidth="1"/>
    <col min="88" max="88" width="13.8515625" style="53" customWidth="1"/>
    <col min="89" max="90" width="13.8515625" style="40" customWidth="1"/>
    <col min="91" max="95" width="13.8515625" style="53" customWidth="1"/>
    <col min="96" max="97" width="13.421875" style="53" customWidth="1"/>
    <col min="98" max="99" width="13.421875" style="40" customWidth="1"/>
    <col min="100" max="100" width="13.421875" style="53" customWidth="1"/>
    <col min="101" max="102" width="13.421875" style="40" customWidth="1"/>
    <col min="103" max="109" width="13.421875" style="53" customWidth="1"/>
    <col min="110" max="111" width="13.421875" style="40" customWidth="1"/>
    <col min="112" max="112" width="13.421875" style="53" customWidth="1"/>
    <col min="113" max="114" width="13.421875" style="40" customWidth="1"/>
    <col min="115" max="121" width="13.421875" style="53" customWidth="1"/>
    <col min="122" max="122" width="15.00390625" style="40" customWidth="1"/>
    <col min="123" max="123" width="15.7109375" style="40" customWidth="1"/>
    <col min="124" max="124" width="13.421875" style="53" customWidth="1"/>
    <col min="125" max="125" width="14.421875" style="53" customWidth="1"/>
    <col min="126" max="128" width="13.421875" style="53" customWidth="1"/>
    <col min="129" max="129" width="14.421875" style="54" customWidth="1"/>
    <col min="130" max="131" width="13.421875" style="53" customWidth="1"/>
    <col min="132" max="132" width="12.421875" style="53" customWidth="1"/>
    <col min="133" max="133" width="14.421875" style="53" customWidth="1"/>
    <col min="134" max="141" width="13.421875" style="53" customWidth="1"/>
    <col min="142" max="16384" width="9.28125" style="33" customWidth="1"/>
  </cols>
  <sheetData>
    <row r="1" spans="1:186" s="32" customFormat="1" ht="27" customHeight="1">
      <c r="A1" s="55"/>
      <c r="B1" s="56" t="s">
        <v>54</v>
      </c>
      <c r="C1" s="1"/>
      <c r="D1" s="2"/>
      <c r="E1" s="1"/>
      <c r="F1" s="1"/>
      <c r="G1" s="2"/>
      <c r="H1" s="2"/>
      <c r="I1" s="2"/>
      <c r="J1" s="2"/>
      <c r="K1" s="2"/>
      <c r="L1" s="2"/>
      <c r="M1" s="2"/>
      <c r="N1" s="3"/>
      <c r="O1" s="3"/>
      <c r="P1" s="4"/>
      <c r="Q1" s="1"/>
      <c r="R1" s="1"/>
      <c r="S1" s="2"/>
      <c r="T1" s="2"/>
      <c r="U1" s="2"/>
      <c r="V1" s="2"/>
      <c r="W1" s="2"/>
      <c r="X1" s="2"/>
      <c r="Y1" s="2"/>
      <c r="Z1" s="1"/>
      <c r="AA1" s="1"/>
      <c r="AB1" s="2"/>
      <c r="AC1" s="1"/>
      <c r="AD1" s="1"/>
      <c r="AE1" s="2"/>
      <c r="AF1" s="2"/>
      <c r="AG1" s="2"/>
      <c r="AH1" s="2"/>
      <c r="AI1" s="2"/>
      <c r="AJ1" s="2"/>
      <c r="AK1" s="2"/>
      <c r="AL1" s="1"/>
      <c r="AM1" s="1"/>
      <c r="AN1" s="2"/>
      <c r="AO1" s="1"/>
      <c r="AP1" s="1"/>
      <c r="AQ1" s="2"/>
      <c r="AR1" s="2"/>
      <c r="AS1" s="2"/>
      <c r="AT1" s="2"/>
      <c r="AU1" s="2"/>
      <c r="AV1" s="2"/>
      <c r="AW1" s="2"/>
      <c r="AX1" s="1"/>
      <c r="AY1" s="1"/>
      <c r="AZ1" s="2"/>
      <c r="BA1" s="1"/>
      <c r="BB1" s="1"/>
      <c r="BC1" s="2"/>
      <c r="BD1" s="2"/>
      <c r="BE1" s="2"/>
      <c r="BF1" s="2"/>
      <c r="BG1" s="2"/>
      <c r="BH1" s="2"/>
      <c r="BI1" s="2"/>
      <c r="BJ1" s="1"/>
      <c r="BK1" s="1"/>
      <c r="BL1" s="2"/>
      <c r="BM1" s="1"/>
      <c r="BN1" s="1"/>
      <c r="BO1" s="2"/>
      <c r="BP1" s="2"/>
      <c r="BQ1" s="2"/>
      <c r="BR1" s="2"/>
      <c r="BS1" s="2"/>
      <c r="BT1" s="2"/>
      <c r="BU1" s="2"/>
      <c r="BV1" s="1"/>
      <c r="BW1" s="1"/>
      <c r="BX1" s="2"/>
      <c r="BY1" s="1"/>
      <c r="BZ1" s="1"/>
      <c r="CA1" s="2"/>
      <c r="CB1" s="2"/>
      <c r="CC1" s="2"/>
      <c r="CD1" s="2"/>
      <c r="CE1" s="2"/>
      <c r="CF1" s="2"/>
      <c r="CG1" s="2"/>
      <c r="CH1" s="1"/>
      <c r="CI1" s="1"/>
      <c r="CJ1" s="2"/>
      <c r="CK1" s="1"/>
      <c r="CL1" s="1"/>
      <c r="CM1" s="2"/>
      <c r="CN1" s="2"/>
      <c r="CO1" s="2"/>
      <c r="CP1" s="2"/>
      <c r="CQ1" s="2"/>
      <c r="CR1" s="2"/>
      <c r="CS1" s="2"/>
      <c r="CT1" s="1"/>
      <c r="CU1" s="1"/>
      <c r="CV1" s="2"/>
      <c r="CW1" s="1"/>
      <c r="CX1" s="1"/>
      <c r="CY1" s="2"/>
      <c r="CZ1" s="2"/>
      <c r="DA1" s="2"/>
      <c r="DB1" s="2"/>
      <c r="DC1" s="2"/>
      <c r="DD1" s="2"/>
      <c r="DE1" s="2"/>
      <c r="DF1" s="1"/>
      <c r="DG1" s="1"/>
      <c r="DH1" s="2"/>
      <c r="DI1" s="1"/>
      <c r="DJ1" s="1"/>
      <c r="DK1" s="2"/>
      <c r="DL1" s="2"/>
      <c r="DM1" s="2"/>
      <c r="DN1" s="2"/>
      <c r="DO1" s="2"/>
      <c r="DP1" s="2"/>
      <c r="DQ1" s="2"/>
      <c r="DR1" s="1"/>
      <c r="DS1" s="1"/>
      <c r="DT1" s="2"/>
      <c r="DU1" s="2"/>
      <c r="DV1" s="2"/>
      <c r="DW1" s="2"/>
      <c r="DX1" s="2"/>
      <c r="DY1" s="4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</row>
    <row r="2" spans="1:186" s="35" customFormat="1" ht="18" customHeight="1">
      <c r="A2" s="92" t="s">
        <v>0</v>
      </c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 t="s">
        <v>2</v>
      </c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 t="s">
        <v>3</v>
      </c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8" t="s">
        <v>4</v>
      </c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9" t="s">
        <v>5</v>
      </c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86" t="s">
        <v>6</v>
      </c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7" t="s">
        <v>39</v>
      </c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8" t="s">
        <v>7</v>
      </c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9" t="s">
        <v>8</v>
      </c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90" t="s">
        <v>9</v>
      </c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1" t="s">
        <v>42</v>
      </c>
      <c r="DS2" s="91"/>
      <c r="DT2" s="91"/>
      <c r="DU2" s="91"/>
      <c r="DV2" s="83" t="s">
        <v>43</v>
      </c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5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</row>
    <row r="3" spans="1:141" s="36" customFormat="1" ht="27" customHeight="1">
      <c r="A3" s="93"/>
      <c r="B3" s="80" t="s">
        <v>52</v>
      </c>
      <c r="C3" s="81"/>
      <c r="D3" s="82"/>
      <c r="E3" s="80" t="s">
        <v>53</v>
      </c>
      <c r="F3" s="81"/>
      <c r="G3" s="82"/>
      <c r="H3" s="80" t="s">
        <v>10</v>
      </c>
      <c r="I3" s="81"/>
      <c r="J3" s="82"/>
      <c r="K3" s="80" t="s">
        <v>44</v>
      </c>
      <c r="L3" s="81"/>
      <c r="M3" s="82"/>
      <c r="N3" s="80" t="s">
        <v>52</v>
      </c>
      <c r="O3" s="81"/>
      <c r="P3" s="82"/>
      <c r="Q3" s="80" t="s">
        <v>53</v>
      </c>
      <c r="R3" s="81"/>
      <c r="S3" s="82"/>
      <c r="T3" s="80" t="s">
        <v>10</v>
      </c>
      <c r="U3" s="81"/>
      <c r="V3" s="82"/>
      <c r="W3" s="80" t="s">
        <v>44</v>
      </c>
      <c r="X3" s="81"/>
      <c r="Y3" s="82"/>
      <c r="Z3" s="80" t="s">
        <v>52</v>
      </c>
      <c r="AA3" s="81"/>
      <c r="AB3" s="82"/>
      <c r="AC3" s="80" t="s">
        <v>53</v>
      </c>
      <c r="AD3" s="81"/>
      <c r="AE3" s="82"/>
      <c r="AF3" s="80" t="s">
        <v>10</v>
      </c>
      <c r="AG3" s="81"/>
      <c r="AH3" s="82"/>
      <c r="AI3" s="80" t="s">
        <v>44</v>
      </c>
      <c r="AJ3" s="81"/>
      <c r="AK3" s="82"/>
      <c r="AL3" s="80" t="s">
        <v>52</v>
      </c>
      <c r="AM3" s="81"/>
      <c r="AN3" s="82"/>
      <c r="AO3" s="80" t="s">
        <v>53</v>
      </c>
      <c r="AP3" s="81"/>
      <c r="AQ3" s="82"/>
      <c r="AR3" s="80" t="s">
        <v>10</v>
      </c>
      <c r="AS3" s="81"/>
      <c r="AT3" s="82"/>
      <c r="AU3" s="80" t="s">
        <v>44</v>
      </c>
      <c r="AV3" s="81"/>
      <c r="AW3" s="82"/>
      <c r="AX3" s="80" t="s">
        <v>52</v>
      </c>
      <c r="AY3" s="81"/>
      <c r="AZ3" s="82"/>
      <c r="BA3" s="80" t="s">
        <v>53</v>
      </c>
      <c r="BB3" s="81"/>
      <c r="BC3" s="82"/>
      <c r="BD3" s="80" t="s">
        <v>10</v>
      </c>
      <c r="BE3" s="81"/>
      <c r="BF3" s="82"/>
      <c r="BG3" s="80" t="s">
        <v>44</v>
      </c>
      <c r="BH3" s="81"/>
      <c r="BI3" s="82"/>
      <c r="BJ3" s="80" t="s">
        <v>52</v>
      </c>
      <c r="BK3" s="81"/>
      <c r="BL3" s="82"/>
      <c r="BM3" s="80" t="s">
        <v>53</v>
      </c>
      <c r="BN3" s="81"/>
      <c r="BO3" s="82"/>
      <c r="BP3" s="80" t="s">
        <v>10</v>
      </c>
      <c r="BQ3" s="81"/>
      <c r="BR3" s="82"/>
      <c r="BS3" s="80" t="s">
        <v>44</v>
      </c>
      <c r="BT3" s="81"/>
      <c r="BU3" s="82"/>
      <c r="BV3" s="80" t="s">
        <v>52</v>
      </c>
      <c r="BW3" s="81"/>
      <c r="BX3" s="82"/>
      <c r="BY3" s="80" t="s">
        <v>53</v>
      </c>
      <c r="BZ3" s="81"/>
      <c r="CA3" s="82"/>
      <c r="CB3" s="80" t="s">
        <v>10</v>
      </c>
      <c r="CC3" s="81"/>
      <c r="CD3" s="82"/>
      <c r="CE3" s="80" t="s">
        <v>44</v>
      </c>
      <c r="CF3" s="81"/>
      <c r="CG3" s="82"/>
      <c r="CH3" s="80" t="s">
        <v>52</v>
      </c>
      <c r="CI3" s="81"/>
      <c r="CJ3" s="82"/>
      <c r="CK3" s="80" t="s">
        <v>53</v>
      </c>
      <c r="CL3" s="81"/>
      <c r="CM3" s="82"/>
      <c r="CN3" s="80" t="s">
        <v>10</v>
      </c>
      <c r="CO3" s="81"/>
      <c r="CP3" s="82"/>
      <c r="CQ3" s="80" t="s">
        <v>44</v>
      </c>
      <c r="CR3" s="81"/>
      <c r="CS3" s="82"/>
      <c r="CT3" s="80" t="s">
        <v>52</v>
      </c>
      <c r="CU3" s="81"/>
      <c r="CV3" s="82"/>
      <c r="CW3" s="80" t="s">
        <v>53</v>
      </c>
      <c r="CX3" s="81"/>
      <c r="CY3" s="82"/>
      <c r="CZ3" s="80" t="s">
        <v>10</v>
      </c>
      <c r="DA3" s="81"/>
      <c r="DB3" s="82"/>
      <c r="DC3" s="80" t="s">
        <v>44</v>
      </c>
      <c r="DD3" s="81"/>
      <c r="DE3" s="82"/>
      <c r="DF3" s="80" t="s">
        <v>52</v>
      </c>
      <c r="DG3" s="81"/>
      <c r="DH3" s="82"/>
      <c r="DI3" s="80" t="s">
        <v>53</v>
      </c>
      <c r="DJ3" s="81"/>
      <c r="DK3" s="82"/>
      <c r="DL3" s="80" t="s">
        <v>10</v>
      </c>
      <c r="DM3" s="81"/>
      <c r="DN3" s="82"/>
      <c r="DO3" s="80" t="s">
        <v>44</v>
      </c>
      <c r="DP3" s="81"/>
      <c r="DQ3" s="82"/>
      <c r="DR3" s="77" t="s">
        <v>52</v>
      </c>
      <c r="DS3" s="77" t="s">
        <v>53</v>
      </c>
      <c r="DT3" s="77" t="s">
        <v>10</v>
      </c>
      <c r="DU3" s="77" t="s">
        <v>45</v>
      </c>
      <c r="DV3" s="73" t="s">
        <v>52</v>
      </c>
      <c r="DW3" s="73"/>
      <c r="DX3" s="73"/>
      <c r="DY3" s="74"/>
      <c r="DZ3" s="73" t="s">
        <v>53</v>
      </c>
      <c r="EA3" s="73"/>
      <c r="EB3" s="73"/>
      <c r="EC3" s="74"/>
      <c r="ED3" s="75" t="s">
        <v>10</v>
      </c>
      <c r="EE3" s="75"/>
      <c r="EF3" s="75"/>
      <c r="EG3" s="76"/>
      <c r="EH3" s="75" t="s">
        <v>46</v>
      </c>
      <c r="EI3" s="75"/>
      <c r="EJ3" s="75"/>
      <c r="EK3" s="76"/>
    </row>
    <row r="4" spans="1:141" s="37" customFormat="1" ht="13.5" customHeight="1">
      <c r="A4" s="93"/>
      <c r="B4" s="68" t="s">
        <v>11</v>
      </c>
      <c r="C4" s="68" t="s">
        <v>12</v>
      </c>
      <c r="D4" s="68" t="s">
        <v>13</v>
      </c>
      <c r="E4" s="68" t="s">
        <v>11</v>
      </c>
      <c r="F4" s="68" t="s">
        <v>12</v>
      </c>
      <c r="G4" s="68" t="s">
        <v>13</v>
      </c>
      <c r="H4" s="68" t="s">
        <v>11</v>
      </c>
      <c r="I4" s="68" t="s">
        <v>12</v>
      </c>
      <c r="J4" s="68" t="s">
        <v>13</v>
      </c>
      <c r="K4" s="68" t="s">
        <v>11</v>
      </c>
      <c r="L4" s="68" t="s">
        <v>12</v>
      </c>
      <c r="M4" s="68" t="s">
        <v>13</v>
      </c>
      <c r="N4" s="68" t="s">
        <v>11</v>
      </c>
      <c r="O4" s="68" t="s">
        <v>12</v>
      </c>
      <c r="P4" s="68" t="s">
        <v>13</v>
      </c>
      <c r="Q4" s="68" t="s">
        <v>11</v>
      </c>
      <c r="R4" s="68" t="s">
        <v>12</v>
      </c>
      <c r="S4" s="68" t="s">
        <v>13</v>
      </c>
      <c r="T4" s="68" t="s">
        <v>11</v>
      </c>
      <c r="U4" s="68" t="s">
        <v>12</v>
      </c>
      <c r="V4" s="68" t="s">
        <v>13</v>
      </c>
      <c r="W4" s="68" t="s">
        <v>11</v>
      </c>
      <c r="X4" s="68" t="s">
        <v>12</v>
      </c>
      <c r="Y4" s="68" t="s">
        <v>13</v>
      </c>
      <c r="Z4" s="68" t="s">
        <v>11</v>
      </c>
      <c r="AA4" s="68" t="s">
        <v>12</v>
      </c>
      <c r="AB4" s="68" t="s">
        <v>13</v>
      </c>
      <c r="AC4" s="68" t="s">
        <v>11</v>
      </c>
      <c r="AD4" s="68" t="s">
        <v>12</v>
      </c>
      <c r="AE4" s="68" t="s">
        <v>13</v>
      </c>
      <c r="AF4" s="68" t="s">
        <v>11</v>
      </c>
      <c r="AG4" s="68" t="s">
        <v>12</v>
      </c>
      <c r="AH4" s="68" t="s">
        <v>13</v>
      </c>
      <c r="AI4" s="68" t="s">
        <v>11</v>
      </c>
      <c r="AJ4" s="68" t="s">
        <v>12</v>
      </c>
      <c r="AK4" s="68" t="s">
        <v>13</v>
      </c>
      <c r="AL4" s="68" t="s">
        <v>11</v>
      </c>
      <c r="AM4" s="68" t="s">
        <v>12</v>
      </c>
      <c r="AN4" s="68" t="s">
        <v>13</v>
      </c>
      <c r="AO4" s="68" t="s">
        <v>11</v>
      </c>
      <c r="AP4" s="68" t="s">
        <v>12</v>
      </c>
      <c r="AQ4" s="68" t="s">
        <v>13</v>
      </c>
      <c r="AR4" s="68" t="s">
        <v>11</v>
      </c>
      <c r="AS4" s="68" t="s">
        <v>12</v>
      </c>
      <c r="AT4" s="68" t="s">
        <v>13</v>
      </c>
      <c r="AU4" s="68" t="s">
        <v>11</v>
      </c>
      <c r="AV4" s="68" t="s">
        <v>12</v>
      </c>
      <c r="AW4" s="68" t="s">
        <v>13</v>
      </c>
      <c r="AX4" s="68" t="s">
        <v>11</v>
      </c>
      <c r="AY4" s="68" t="s">
        <v>12</v>
      </c>
      <c r="AZ4" s="68" t="s">
        <v>13</v>
      </c>
      <c r="BA4" s="68" t="s">
        <v>11</v>
      </c>
      <c r="BB4" s="68" t="s">
        <v>12</v>
      </c>
      <c r="BC4" s="68" t="s">
        <v>13</v>
      </c>
      <c r="BD4" s="68" t="s">
        <v>11</v>
      </c>
      <c r="BE4" s="68" t="s">
        <v>12</v>
      </c>
      <c r="BF4" s="68" t="s">
        <v>13</v>
      </c>
      <c r="BG4" s="68" t="s">
        <v>11</v>
      </c>
      <c r="BH4" s="68" t="s">
        <v>12</v>
      </c>
      <c r="BI4" s="68" t="s">
        <v>13</v>
      </c>
      <c r="BJ4" s="68" t="s">
        <v>11</v>
      </c>
      <c r="BK4" s="68" t="s">
        <v>12</v>
      </c>
      <c r="BL4" s="68" t="s">
        <v>13</v>
      </c>
      <c r="BM4" s="68" t="s">
        <v>11</v>
      </c>
      <c r="BN4" s="68" t="s">
        <v>12</v>
      </c>
      <c r="BO4" s="68" t="s">
        <v>13</v>
      </c>
      <c r="BP4" s="68" t="s">
        <v>11</v>
      </c>
      <c r="BQ4" s="68" t="s">
        <v>12</v>
      </c>
      <c r="BR4" s="68" t="s">
        <v>13</v>
      </c>
      <c r="BS4" s="68" t="s">
        <v>11</v>
      </c>
      <c r="BT4" s="68" t="s">
        <v>12</v>
      </c>
      <c r="BU4" s="68" t="s">
        <v>13</v>
      </c>
      <c r="BV4" s="68" t="s">
        <v>11</v>
      </c>
      <c r="BW4" s="68" t="s">
        <v>12</v>
      </c>
      <c r="BX4" s="68" t="s">
        <v>13</v>
      </c>
      <c r="BY4" s="68" t="s">
        <v>11</v>
      </c>
      <c r="BZ4" s="68" t="s">
        <v>12</v>
      </c>
      <c r="CA4" s="68" t="s">
        <v>13</v>
      </c>
      <c r="CB4" s="68" t="s">
        <v>11</v>
      </c>
      <c r="CC4" s="68" t="s">
        <v>12</v>
      </c>
      <c r="CD4" s="68" t="s">
        <v>13</v>
      </c>
      <c r="CE4" s="68" t="s">
        <v>11</v>
      </c>
      <c r="CF4" s="68" t="s">
        <v>12</v>
      </c>
      <c r="CG4" s="68" t="s">
        <v>13</v>
      </c>
      <c r="CH4" s="68" t="s">
        <v>11</v>
      </c>
      <c r="CI4" s="68" t="s">
        <v>12</v>
      </c>
      <c r="CJ4" s="68" t="s">
        <v>13</v>
      </c>
      <c r="CK4" s="68" t="s">
        <v>11</v>
      </c>
      <c r="CL4" s="68" t="s">
        <v>12</v>
      </c>
      <c r="CM4" s="68" t="s">
        <v>13</v>
      </c>
      <c r="CN4" s="68" t="s">
        <v>11</v>
      </c>
      <c r="CO4" s="68" t="s">
        <v>12</v>
      </c>
      <c r="CP4" s="68" t="s">
        <v>13</v>
      </c>
      <c r="CQ4" s="68" t="s">
        <v>11</v>
      </c>
      <c r="CR4" s="68" t="s">
        <v>12</v>
      </c>
      <c r="CS4" s="68" t="s">
        <v>13</v>
      </c>
      <c r="CT4" s="68" t="s">
        <v>11</v>
      </c>
      <c r="CU4" s="68" t="s">
        <v>12</v>
      </c>
      <c r="CV4" s="68" t="s">
        <v>13</v>
      </c>
      <c r="CW4" s="68" t="s">
        <v>11</v>
      </c>
      <c r="CX4" s="68" t="s">
        <v>12</v>
      </c>
      <c r="CY4" s="68" t="s">
        <v>13</v>
      </c>
      <c r="CZ4" s="68" t="s">
        <v>11</v>
      </c>
      <c r="DA4" s="68" t="s">
        <v>12</v>
      </c>
      <c r="DB4" s="68" t="s">
        <v>13</v>
      </c>
      <c r="DC4" s="68" t="s">
        <v>11</v>
      </c>
      <c r="DD4" s="68" t="s">
        <v>12</v>
      </c>
      <c r="DE4" s="68" t="s">
        <v>13</v>
      </c>
      <c r="DF4" s="68" t="s">
        <v>11</v>
      </c>
      <c r="DG4" s="68" t="s">
        <v>12</v>
      </c>
      <c r="DH4" s="68" t="s">
        <v>13</v>
      </c>
      <c r="DI4" s="68" t="s">
        <v>11</v>
      </c>
      <c r="DJ4" s="68" t="s">
        <v>12</v>
      </c>
      <c r="DK4" s="68" t="s">
        <v>13</v>
      </c>
      <c r="DL4" s="68" t="s">
        <v>11</v>
      </c>
      <c r="DM4" s="68" t="s">
        <v>12</v>
      </c>
      <c r="DN4" s="68" t="s">
        <v>13</v>
      </c>
      <c r="DO4" s="68" t="s">
        <v>11</v>
      </c>
      <c r="DP4" s="68" t="s">
        <v>12</v>
      </c>
      <c r="DQ4" s="68" t="s">
        <v>13</v>
      </c>
      <c r="DR4" s="78"/>
      <c r="DS4" s="78"/>
      <c r="DT4" s="78"/>
      <c r="DU4" s="79"/>
      <c r="DV4" s="66" t="s">
        <v>14</v>
      </c>
      <c r="DW4" s="66" t="s">
        <v>11</v>
      </c>
      <c r="DX4" s="66" t="s">
        <v>12</v>
      </c>
      <c r="DY4" s="71" t="s">
        <v>40</v>
      </c>
      <c r="DZ4" s="66" t="s">
        <v>14</v>
      </c>
      <c r="EA4" s="66" t="s">
        <v>11</v>
      </c>
      <c r="EB4" s="66" t="s">
        <v>12</v>
      </c>
      <c r="EC4" s="68" t="s">
        <v>40</v>
      </c>
      <c r="ED4" s="70" t="s">
        <v>14</v>
      </c>
      <c r="EE4" s="70" t="s">
        <v>11</v>
      </c>
      <c r="EF4" s="70" t="s">
        <v>12</v>
      </c>
      <c r="EG4" s="70" t="s">
        <v>40</v>
      </c>
      <c r="EH4" s="75"/>
      <c r="EI4" s="75"/>
      <c r="EJ4" s="75"/>
      <c r="EK4" s="76"/>
    </row>
    <row r="5" spans="1:141" s="37" customFormat="1" ht="25.5">
      <c r="A5" s="94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7"/>
      <c r="DW5" s="67"/>
      <c r="DX5" s="67"/>
      <c r="DY5" s="72"/>
      <c r="DZ5" s="67"/>
      <c r="EA5" s="67"/>
      <c r="EB5" s="67"/>
      <c r="EC5" s="69"/>
      <c r="ED5" s="70"/>
      <c r="EE5" s="70"/>
      <c r="EF5" s="70"/>
      <c r="EG5" s="70"/>
      <c r="EH5" s="5" t="s">
        <v>14</v>
      </c>
      <c r="EI5" s="5" t="s">
        <v>11</v>
      </c>
      <c r="EJ5" s="5" t="s">
        <v>12</v>
      </c>
      <c r="EK5" s="5" t="s">
        <v>40</v>
      </c>
    </row>
    <row r="6" spans="1:186" s="38" customFormat="1" ht="14.25">
      <c r="A6" s="10" t="s">
        <v>15</v>
      </c>
      <c r="B6" s="26">
        <f aca="true" t="shared" si="0" ref="B6:G6">B8+B25</f>
        <v>41429.404669999996</v>
      </c>
      <c r="C6" s="26">
        <f t="shared" si="0"/>
        <v>2029.1301999999998</v>
      </c>
      <c r="D6" s="26">
        <f t="shared" si="0"/>
        <v>43458.53487</v>
      </c>
      <c r="E6" s="26">
        <f t="shared" si="0"/>
        <v>48902.446359999994</v>
      </c>
      <c r="F6" s="26">
        <f t="shared" si="0"/>
        <v>2878.11823</v>
      </c>
      <c r="G6" s="26">
        <f t="shared" si="0"/>
        <v>51493.964589999996</v>
      </c>
      <c r="H6" s="12">
        <f aca="true" t="shared" si="1" ref="H6:J21">E6/B6*100</f>
        <v>118.0380136995099</v>
      </c>
      <c r="I6" s="12">
        <f t="shared" si="1"/>
        <v>141.83999774878913</v>
      </c>
      <c r="J6" s="12">
        <f t="shared" si="1"/>
        <v>118.48987717611013</v>
      </c>
      <c r="K6" s="12">
        <f aca="true" t="shared" si="2" ref="K6:M21">E6-B6</f>
        <v>7473.041689999998</v>
      </c>
      <c r="L6" s="12">
        <f t="shared" si="2"/>
        <v>848.9880300000002</v>
      </c>
      <c r="M6" s="12">
        <f t="shared" si="2"/>
        <v>8035.429719999993</v>
      </c>
      <c r="N6" s="26">
        <f aca="true" t="shared" si="3" ref="N6:S6">N8+N25</f>
        <v>18963.115110000002</v>
      </c>
      <c r="O6" s="26">
        <f t="shared" si="3"/>
        <v>1675.48777</v>
      </c>
      <c r="P6" s="26">
        <f t="shared" si="3"/>
        <v>20638.60288</v>
      </c>
      <c r="Q6" s="26">
        <f t="shared" si="3"/>
        <v>21526.389800000004</v>
      </c>
      <c r="R6" s="26">
        <f t="shared" si="3"/>
        <v>1566.61359</v>
      </c>
      <c r="S6" s="26">
        <f t="shared" si="3"/>
        <v>22993.003390000005</v>
      </c>
      <c r="T6" s="12">
        <f aca="true" t="shared" si="4" ref="T6:V21">Q6/N6*100</f>
        <v>113.51716041974711</v>
      </c>
      <c r="U6" s="12">
        <f t="shared" si="4"/>
        <v>93.50194122873245</v>
      </c>
      <c r="V6" s="12">
        <f t="shared" si="4"/>
        <v>111.40775140492458</v>
      </c>
      <c r="W6" s="12">
        <f aca="true" t="shared" si="5" ref="W6:Y21">Q6-N6</f>
        <v>2563.274690000002</v>
      </c>
      <c r="X6" s="12">
        <f t="shared" si="5"/>
        <v>-108.87418000000002</v>
      </c>
      <c r="Y6" s="12">
        <f t="shared" si="5"/>
        <v>2354.4005100000068</v>
      </c>
      <c r="Z6" s="26">
        <f aca="true" t="shared" si="6" ref="Z6:AE6">Z8+Z25</f>
        <v>26445.798</v>
      </c>
      <c r="AA6" s="26">
        <f t="shared" si="6"/>
        <v>3310.8650000000002</v>
      </c>
      <c r="AB6" s="26">
        <f t="shared" si="6"/>
        <v>29756.663</v>
      </c>
      <c r="AC6" s="26">
        <f t="shared" si="6"/>
        <v>30110.737</v>
      </c>
      <c r="AD6" s="26">
        <f t="shared" si="6"/>
        <v>3103.809</v>
      </c>
      <c r="AE6" s="26">
        <f t="shared" si="6"/>
        <v>33214.546</v>
      </c>
      <c r="AF6" s="13">
        <f aca="true" t="shared" si="7" ref="AF6:AH21">AC6/Z6*100</f>
        <v>113.85830368968257</v>
      </c>
      <c r="AG6" s="13">
        <f t="shared" si="7"/>
        <v>93.74616603213963</v>
      </c>
      <c r="AH6" s="13">
        <f t="shared" si="7"/>
        <v>111.62053352555023</v>
      </c>
      <c r="AI6" s="13">
        <f aca="true" t="shared" si="8" ref="AI6:AK21">AC6-Z6</f>
        <v>3664.939000000002</v>
      </c>
      <c r="AJ6" s="13">
        <f t="shared" si="8"/>
        <v>-207.05600000000004</v>
      </c>
      <c r="AK6" s="13">
        <f t="shared" si="8"/>
        <v>3457.8830000000016</v>
      </c>
      <c r="AL6" s="26">
        <f aca="true" t="shared" si="9" ref="AL6:AQ6">AL8+AL25</f>
        <v>38352.77623</v>
      </c>
      <c r="AM6" s="26">
        <f t="shared" si="9"/>
        <v>1958.7484000000002</v>
      </c>
      <c r="AN6" s="26">
        <f t="shared" si="9"/>
        <v>40311.52463000001</v>
      </c>
      <c r="AO6" s="26">
        <f t="shared" si="9"/>
        <v>40255.259410000006</v>
      </c>
      <c r="AP6" s="26">
        <f t="shared" si="9"/>
        <v>3258.5449</v>
      </c>
      <c r="AQ6" s="26">
        <f t="shared" si="9"/>
        <v>43207.457709999995</v>
      </c>
      <c r="AR6" s="12">
        <f aca="true" t="shared" si="10" ref="AR6:AT21">AO6/AL6*100</f>
        <v>104.96048361294861</v>
      </c>
      <c r="AS6" s="12">
        <f t="shared" si="10"/>
        <v>166.3585226157683</v>
      </c>
      <c r="AT6" s="12">
        <f t="shared" si="10"/>
        <v>107.18388378157454</v>
      </c>
      <c r="AU6" s="12">
        <f aca="true" t="shared" si="11" ref="AU6:AW21">AO6-AL6</f>
        <v>1902.483180000003</v>
      </c>
      <c r="AV6" s="12">
        <f t="shared" si="11"/>
        <v>1299.7964999999997</v>
      </c>
      <c r="AW6" s="12">
        <f t="shared" si="11"/>
        <v>2895.933079999988</v>
      </c>
      <c r="AX6" s="26">
        <f aca="true" t="shared" si="12" ref="AX6:BC6">AX8+AX25</f>
        <v>24263.04284</v>
      </c>
      <c r="AY6" s="26">
        <f t="shared" si="12"/>
        <v>4313.07933</v>
      </c>
      <c r="AZ6" s="26">
        <f t="shared" si="12"/>
        <v>28576.122169999995</v>
      </c>
      <c r="BA6" s="26">
        <f t="shared" si="12"/>
        <v>23013.145220000002</v>
      </c>
      <c r="BB6" s="26">
        <f t="shared" si="12"/>
        <v>3738.8009499999994</v>
      </c>
      <c r="BC6" s="26">
        <f t="shared" si="12"/>
        <v>26751.946170000003</v>
      </c>
      <c r="BD6" s="12">
        <f aca="true" t="shared" si="13" ref="BD6:BF21">BA6/AX6*100</f>
        <v>94.84855371091618</v>
      </c>
      <c r="BE6" s="12">
        <f t="shared" si="13"/>
        <v>86.68518856109237</v>
      </c>
      <c r="BF6" s="12">
        <f t="shared" si="13"/>
        <v>93.61643266658811</v>
      </c>
      <c r="BG6" s="12">
        <f aca="true" t="shared" si="14" ref="BG6:BI21">BA6-AX6</f>
        <v>-1249.897619999996</v>
      </c>
      <c r="BH6" s="12">
        <f t="shared" si="14"/>
        <v>-574.2783800000002</v>
      </c>
      <c r="BI6" s="12">
        <f t="shared" si="14"/>
        <v>-1824.1759999999922</v>
      </c>
      <c r="BJ6" s="26">
        <f aca="true" t="shared" si="15" ref="BJ6:BO6">BJ8+BJ25</f>
        <v>33170.182</v>
      </c>
      <c r="BK6" s="26">
        <f t="shared" si="15"/>
        <v>4256.486</v>
      </c>
      <c r="BL6" s="26">
        <f t="shared" si="15"/>
        <v>37426.668000000005</v>
      </c>
      <c r="BM6" s="26">
        <f t="shared" si="15"/>
        <v>39233.460999999996</v>
      </c>
      <c r="BN6" s="26">
        <f t="shared" si="15"/>
        <v>5095.349</v>
      </c>
      <c r="BO6" s="26">
        <f t="shared" si="15"/>
        <v>44328.81</v>
      </c>
      <c r="BP6" s="12">
        <f aca="true" t="shared" si="16" ref="BP6:BR21">BM6/BJ6*100</f>
        <v>118.27930579337792</v>
      </c>
      <c r="BQ6" s="12">
        <f t="shared" si="16"/>
        <v>119.70787640321147</v>
      </c>
      <c r="BR6" s="12">
        <f t="shared" si="16"/>
        <v>118.4417752603571</v>
      </c>
      <c r="BS6" s="12">
        <f aca="true" t="shared" si="17" ref="BS6:BU21">BM6-BJ6</f>
        <v>6063.278999999995</v>
      </c>
      <c r="BT6" s="12">
        <f t="shared" si="17"/>
        <v>838.8630000000003</v>
      </c>
      <c r="BU6" s="12">
        <f t="shared" si="17"/>
        <v>6902.141999999993</v>
      </c>
      <c r="BV6" s="26">
        <f aca="true" t="shared" si="18" ref="BV6:CA6">BV8+BV25</f>
        <v>39700.98666</v>
      </c>
      <c r="BW6" s="26">
        <f t="shared" si="18"/>
        <v>5302.168600000001</v>
      </c>
      <c r="BX6" s="26">
        <f t="shared" si="18"/>
        <v>45003.15526000001</v>
      </c>
      <c r="BY6" s="26">
        <f t="shared" si="18"/>
        <v>44960.53264</v>
      </c>
      <c r="BZ6" s="26">
        <f t="shared" si="18"/>
        <v>5382.8724999999995</v>
      </c>
      <c r="CA6" s="26">
        <f t="shared" si="18"/>
        <v>50343.405139999995</v>
      </c>
      <c r="CB6" s="12">
        <f aca="true" t="shared" si="19" ref="CB6:CD21">BY6/BV6*100</f>
        <v>113.2478974012481</v>
      </c>
      <c r="CC6" s="12">
        <f t="shared" si="19"/>
        <v>101.52209230012035</v>
      </c>
      <c r="CD6" s="12">
        <f t="shared" si="19"/>
        <v>111.86638992121192</v>
      </c>
      <c r="CE6" s="12">
        <f aca="true" t="shared" si="20" ref="CE6:CG21">BY6-BV6</f>
        <v>5259.545979999995</v>
      </c>
      <c r="CF6" s="12">
        <f t="shared" si="20"/>
        <v>80.70389999999861</v>
      </c>
      <c r="CG6" s="12">
        <f t="shared" si="20"/>
        <v>5340.2498799999885</v>
      </c>
      <c r="CH6" s="26">
        <f aca="true" t="shared" si="21" ref="CH6:CM6">CH8+CH25</f>
        <v>97049.16010999998</v>
      </c>
      <c r="CI6" s="26">
        <f t="shared" si="21"/>
        <v>11090.92782</v>
      </c>
      <c r="CJ6" s="26">
        <f t="shared" si="21"/>
        <v>108140.08793000001</v>
      </c>
      <c r="CK6" s="26">
        <f>CK8+CK25</f>
        <v>111360.01567000001</v>
      </c>
      <c r="CL6" s="26">
        <f t="shared" si="21"/>
        <v>12187.13601</v>
      </c>
      <c r="CM6" s="26">
        <f t="shared" si="21"/>
        <v>123547.15168000001</v>
      </c>
      <c r="CN6" s="12">
        <f aca="true" t="shared" si="22" ref="CN6:CP21">CK6/CH6*100</f>
        <v>114.7459859969725</v>
      </c>
      <c r="CO6" s="12">
        <f t="shared" si="22"/>
        <v>109.88382764535925</v>
      </c>
      <c r="CP6" s="12">
        <f t="shared" si="22"/>
        <v>114.2473194214278</v>
      </c>
      <c r="CQ6" s="12">
        <f aca="true" t="shared" si="23" ref="CQ6:CS21">CK6-CH6</f>
        <v>14310.855560000025</v>
      </c>
      <c r="CR6" s="12">
        <f t="shared" si="23"/>
        <v>1096.2081899999994</v>
      </c>
      <c r="CS6" s="12">
        <f t="shared" si="23"/>
        <v>15407.063750000001</v>
      </c>
      <c r="CT6" s="26">
        <f aca="true" t="shared" si="24" ref="CT6:CY6">CT8+CT25</f>
        <v>21797.552</v>
      </c>
      <c r="CU6" s="26">
        <f t="shared" si="24"/>
        <v>2619.8749999999995</v>
      </c>
      <c r="CV6" s="26">
        <f t="shared" si="24"/>
        <v>24417.427000000003</v>
      </c>
      <c r="CW6" s="26">
        <f t="shared" si="24"/>
        <v>24165.842000000004</v>
      </c>
      <c r="CX6" s="26">
        <f t="shared" si="24"/>
        <v>1265.664</v>
      </c>
      <c r="CY6" s="26">
        <f t="shared" si="24"/>
        <v>25431.506</v>
      </c>
      <c r="CZ6" s="12">
        <f aca="true" t="shared" si="25" ref="CZ6:DB21">CW6/CT6*100</f>
        <v>110.86493565882998</v>
      </c>
      <c r="DA6" s="12">
        <f t="shared" si="25"/>
        <v>48.31009113030203</v>
      </c>
      <c r="DB6" s="12">
        <f t="shared" si="25"/>
        <v>104.15309524627634</v>
      </c>
      <c r="DC6" s="12">
        <f aca="true" t="shared" si="26" ref="DC6:DE21">CW6-CT6</f>
        <v>2368.2900000000045</v>
      </c>
      <c r="DD6" s="12">
        <f t="shared" si="26"/>
        <v>-1354.2109999999996</v>
      </c>
      <c r="DE6" s="12">
        <f t="shared" si="26"/>
        <v>1014.0789999999979</v>
      </c>
      <c r="DF6" s="26">
        <f aca="true" t="shared" si="27" ref="DF6:DK6">DF8+DF25</f>
        <v>32863.968400000005</v>
      </c>
      <c r="DG6" s="26">
        <f>DG8+DG25</f>
        <v>4753.40657</v>
      </c>
      <c r="DH6" s="26">
        <f t="shared" si="27"/>
        <v>37617.37497</v>
      </c>
      <c r="DI6" s="26">
        <f t="shared" si="27"/>
        <v>32208.194000000003</v>
      </c>
      <c r="DJ6" s="26">
        <f>DJ8+DJ25</f>
        <v>6583.539000000001</v>
      </c>
      <c r="DK6" s="26">
        <f t="shared" si="27"/>
        <v>38791.73300000001</v>
      </c>
      <c r="DL6" s="12">
        <f aca="true" t="shared" si="28" ref="DL6:DN21">DI6/DF6*100</f>
        <v>98.0045793860975</v>
      </c>
      <c r="DM6" s="12">
        <f t="shared" si="28"/>
        <v>138.50149157344225</v>
      </c>
      <c r="DN6" s="12">
        <f t="shared" si="28"/>
        <v>103.1218500252518</v>
      </c>
      <c r="DO6" s="12">
        <f aca="true" t="shared" si="29" ref="DO6:DQ21">DI6-DF6</f>
        <v>-655.7744000000021</v>
      </c>
      <c r="DP6" s="12">
        <f t="shared" si="29"/>
        <v>1830.1324300000006</v>
      </c>
      <c r="DQ6" s="12">
        <f t="shared" si="29"/>
        <v>1174.3580300000103</v>
      </c>
      <c r="DR6" s="26">
        <f>DR8+DR25</f>
        <v>296957.38399999996</v>
      </c>
      <c r="DS6" s="26">
        <f>DS8+DS25</f>
        <v>354478.02699999994</v>
      </c>
      <c r="DT6" s="12">
        <f>DS6/DR6*100</f>
        <v>119.36999923194367</v>
      </c>
      <c r="DU6" s="12">
        <f>DS6-DR6</f>
        <v>57520.64299999998</v>
      </c>
      <c r="DV6" s="12">
        <f aca="true" t="shared" si="30" ref="DV6:EB6">DV8+DV25</f>
        <v>296957.38399999996</v>
      </c>
      <c r="DW6" s="12">
        <f t="shared" si="30"/>
        <v>374035.98601999995</v>
      </c>
      <c r="DX6" s="12">
        <f t="shared" si="30"/>
        <v>41310.17469</v>
      </c>
      <c r="DY6" s="12">
        <f>DY8+DY25</f>
        <v>712303.54471</v>
      </c>
      <c r="DZ6" s="12">
        <f t="shared" si="30"/>
        <v>354478.02699999994</v>
      </c>
      <c r="EA6" s="12">
        <f t="shared" si="30"/>
        <v>415736.0231</v>
      </c>
      <c r="EB6" s="12">
        <f t="shared" si="30"/>
        <v>45060.44718</v>
      </c>
      <c r="EC6" s="12">
        <f>EC8+EC25</f>
        <v>815274.49728</v>
      </c>
      <c r="ED6" s="13">
        <f aca="true" t="shared" si="31" ref="ED6:EG21">DZ6/DV6*100</f>
        <v>119.36999923194367</v>
      </c>
      <c r="EE6" s="13">
        <f t="shared" si="31"/>
        <v>111.14866981749994</v>
      </c>
      <c r="EF6" s="13">
        <f t="shared" si="31"/>
        <v>109.07832638845711</v>
      </c>
      <c r="EG6" s="13">
        <f t="shared" si="31"/>
        <v>114.45604943773269</v>
      </c>
      <c r="EH6" s="13">
        <f aca="true" t="shared" si="32" ref="EH6:EK21">DZ6-DV6</f>
        <v>57520.64299999998</v>
      </c>
      <c r="EI6" s="13">
        <f t="shared" si="32"/>
        <v>41700.03708000004</v>
      </c>
      <c r="EJ6" s="13">
        <f t="shared" si="32"/>
        <v>3750.272490000003</v>
      </c>
      <c r="EK6" s="13">
        <f t="shared" si="32"/>
        <v>102970.95256999996</v>
      </c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</row>
    <row r="7" spans="1:141" s="39" customFormat="1" ht="25.5">
      <c r="A7" s="6" t="s">
        <v>16</v>
      </c>
      <c r="B7" s="30">
        <f aca="true" t="shared" si="33" ref="B7:G7">B8+B26</f>
        <v>41307.82629</v>
      </c>
      <c r="C7" s="30">
        <f t="shared" si="33"/>
        <v>2037.0481999999997</v>
      </c>
      <c r="D7" s="30">
        <f t="shared" si="33"/>
        <v>43344.87449</v>
      </c>
      <c r="E7" s="30">
        <f t="shared" si="33"/>
        <v>47676.906259999996</v>
      </c>
      <c r="F7" s="30">
        <f t="shared" si="33"/>
        <v>2880.36823</v>
      </c>
      <c r="G7" s="30">
        <f t="shared" si="33"/>
        <v>50557.274489999996</v>
      </c>
      <c r="H7" s="14">
        <f t="shared" si="1"/>
        <v>115.41857933962953</v>
      </c>
      <c r="I7" s="14">
        <f t="shared" si="1"/>
        <v>141.39912006009482</v>
      </c>
      <c r="J7" s="14">
        <f t="shared" si="1"/>
        <v>116.63956831081366</v>
      </c>
      <c r="K7" s="14">
        <f t="shared" si="2"/>
        <v>6369.079969999999</v>
      </c>
      <c r="L7" s="14">
        <f t="shared" si="2"/>
        <v>843.3200300000003</v>
      </c>
      <c r="M7" s="14">
        <f t="shared" si="2"/>
        <v>7212.399999999994</v>
      </c>
      <c r="N7" s="30">
        <f aca="true" t="shared" si="34" ref="N7:S7">N8+N26</f>
        <v>18961.74994</v>
      </c>
      <c r="O7" s="30">
        <f t="shared" si="34"/>
        <v>1675.48777</v>
      </c>
      <c r="P7" s="30">
        <f t="shared" si="34"/>
        <v>20637.23771</v>
      </c>
      <c r="Q7" s="30">
        <f t="shared" si="34"/>
        <v>21407.925310000006</v>
      </c>
      <c r="R7" s="30">
        <f t="shared" si="34"/>
        <v>1499.71359</v>
      </c>
      <c r="S7" s="30">
        <f t="shared" si="34"/>
        <v>22907.638900000005</v>
      </c>
      <c r="T7" s="14">
        <f t="shared" si="4"/>
        <v>112.90057815201841</v>
      </c>
      <c r="U7" s="14">
        <f t="shared" si="4"/>
        <v>89.50907412472489</v>
      </c>
      <c r="V7" s="14">
        <f t="shared" si="4"/>
        <v>111.00147811400096</v>
      </c>
      <c r="W7" s="14">
        <f t="shared" si="5"/>
        <v>2446.1753700000045</v>
      </c>
      <c r="X7" s="14">
        <f t="shared" si="5"/>
        <v>-175.7741799999999</v>
      </c>
      <c r="Y7" s="14">
        <f t="shared" si="5"/>
        <v>2270.401190000004</v>
      </c>
      <c r="Z7" s="30">
        <f aca="true" t="shared" si="35" ref="Z7:AE7">Z8+Z26</f>
        <v>26445.798</v>
      </c>
      <c r="AA7" s="30">
        <f t="shared" si="35"/>
        <v>3309.222</v>
      </c>
      <c r="AB7" s="30">
        <f t="shared" si="35"/>
        <v>29755.02</v>
      </c>
      <c r="AC7" s="30">
        <f t="shared" si="35"/>
        <v>30105.781000000003</v>
      </c>
      <c r="AD7" s="30">
        <f t="shared" si="35"/>
        <v>3103.809</v>
      </c>
      <c r="AE7" s="30">
        <f t="shared" si="35"/>
        <v>33209.590000000004</v>
      </c>
      <c r="AF7" s="15">
        <f t="shared" si="7"/>
        <v>113.83956347242766</v>
      </c>
      <c r="AG7" s="15">
        <f t="shared" si="7"/>
        <v>93.79271018988753</v>
      </c>
      <c r="AH7" s="15">
        <f t="shared" si="7"/>
        <v>111.61004092754769</v>
      </c>
      <c r="AI7" s="15">
        <f t="shared" si="8"/>
        <v>3659.983000000004</v>
      </c>
      <c r="AJ7" s="15">
        <f t="shared" si="8"/>
        <v>-205.413</v>
      </c>
      <c r="AK7" s="15">
        <f t="shared" si="8"/>
        <v>3454.5700000000033</v>
      </c>
      <c r="AL7" s="30">
        <f aca="true" t="shared" si="36" ref="AL7:AQ7">AL8+AL26</f>
        <v>38362.161980000004</v>
      </c>
      <c r="AM7" s="30">
        <f t="shared" si="36"/>
        <v>1955.9198000000001</v>
      </c>
      <c r="AN7" s="30">
        <f t="shared" si="36"/>
        <v>40318.08178000001</v>
      </c>
      <c r="AO7" s="30">
        <f t="shared" si="36"/>
        <v>40115.07976000001</v>
      </c>
      <c r="AP7" s="30">
        <f t="shared" si="36"/>
        <v>3273.17195</v>
      </c>
      <c r="AQ7" s="30">
        <f t="shared" si="36"/>
        <v>43388.25171</v>
      </c>
      <c r="AR7" s="14">
        <f t="shared" si="10"/>
        <v>104.5693925720711</v>
      </c>
      <c r="AS7" s="14">
        <f t="shared" si="10"/>
        <v>167.34694081014976</v>
      </c>
      <c r="AT7" s="14">
        <f t="shared" si="10"/>
        <v>107.61487103169418</v>
      </c>
      <c r="AU7" s="14">
        <f t="shared" si="11"/>
        <v>1752.9177800000034</v>
      </c>
      <c r="AV7" s="14">
        <f t="shared" si="11"/>
        <v>1317.2521499999998</v>
      </c>
      <c r="AW7" s="14">
        <f t="shared" si="11"/>
        <v>3070.169929999989</v>
      </c>
      <c r="AX7" s="30">
        <f aca="true" t="shared" si="37" ref="AX7:BC7">AX8+AX26</f>
        <v>24261.317839999996</v>
      </c>
      <c r="AY7" s="30">
        <f t="shared" si="37"/>
        <v>4321.58133</v>
      </c>
      <c r="AZ7" s="25">
        <f t="shared" si="37"/>
        <v>28582.899169999997</v>
      </c>
      <c r="BA7" s="25">
        <f>BA8+BA26</f>
        <v>23032.387020000002</v>
      </c>
      <c r="BB7" s="25">
        <f>BB8+BB26</f>
        <v>3738.8009499999994</v>
      </c>
      <c r="BC7" s="25">
        <f t="shared" si="37"/>
        <v>26771.187970000003</v>
      </c>
      <c r="BD7" s="14">
        <f t="shared" si="13"/>
        <v>94.9346081358621</v>
      </c>
      <c r="BE7" s="14">
        <f t="shared" si="13"/>
        <v>86.51464971966637</v>
      </c>
      <c r="BF7" s="14">
        <f t="shared" si="13"/>
        <v>93.66155550133442</v>
      </c>
      <c r="BG7" s="14">
        <f t="shared" si="14"/>
        <v>-1228.9308199999941</v>
      </c>
      <c r="BH7" s="14">
        <f t="shared" si="14"/>
        <v>-582.7803800000006</v>
      </c>
      <c r="BI7" s="14">
        <f t="shared" si="14"/>
        <v>-1811.7111999999943</v>
      </c>
      <c r="BJ7" s="30">
        <f aca="true" t="shared" si="38" ref="BJ7:BO7">BJ8+BJ26</f>
        <v>33164.744000000006</v>
      </c>
      <c r="BK7" s="30">
        <f t="shared" si="38"/>
        <v>4262.433</v>
      </c>
      <c r="BL7" s="30">
        <f t="shared" si="38"/>
        <v>37427.177</v>
      </c>
      <c r="BM7" s="30">
        <f t="shared" si="38"/>
        <v>39244.396</v>
      </c>
      <c r="BN7" s="30">
        <f t="shared" si="38"/>
        <v>5069.1669999999995</v>
      </c>
      <c r="BO7" s="30">
        <f t="shared" si="38"/>
        <v>44313.562999999995</v>
      </c>
      <c r="BP7" s="14">
        <f t="shared" si="16"/>
        <v>118.3316717294727</v>
      </c>
      <c r="BQ7" s="14">
        <f t="shared" si="16"/>
        <v>118.92660834786142</v>
      </c>
      <c r="BR7" s="14">
        <f t="shared" si="16"/>
        <v>118.39942670535903</v>
      </c>
      <c r="BS7" s="14">
        <f t="shared" si="17"/>
        <v>6079.651999999995</v>
      </c>
      <c r="BT7" s="14">
        <f t="shared" si="17"/>
        <v>806.7339999999995</v>
      </c>
      <c r="BU7" s="14">
        <f t="shared" si="17"/>
        <v>6886.385999999991</v>
      </c>
      <c r="BV7" s="30">
        <f aca="true" t="shared" si="39" ref="BV7:CA7">BV8+BV26</f>
        <v>39698.63553</v>
      </c>
      <c r="BW7" s="30">
        <f t="shared" si="39"/>
        <v>5314.40004</v>
      </c>
      <c r="BX7" s="30">
        <f t="shared" si="39"/>
        <v>45013.03557000001</v>
      </c>
      <c r="BY7" s="30">
        <f t="shared" si="39"/>
        <v>44975.961639999994</v>
      </c>
      <c r="BZ7" s="30">
        <f t="shared" si="39"/>
        <v>5385.52459</v>
      </c>
      <c r="CA7" s="30">
        <f t="shared" si="39"/>
        <v>50361.486229999995</v>
      </c>
      <c r="CB7" s="14">
        <f t="shared" si="19"/>
        <v>113.29346976173011</v>
      </c>
      <c r="CC7" s="14">
        <f t="shared" si="19"/>
        <v>101.33833639667064</v>
      </c>
      <c r="CD7" s="14">
        <f t="shared" si="19"/>
        <v>111.88200394013104</v>
      </c>
      <c r="CE7" s="14">
        <f t="shared" si="20"/>
        <v>5277.3261099999945</v>
      </c>
      <c r="CF7" s="14">
        <f t="shared" si="20"/>
        <v>71.12454999999954</v>
      </c>
      <c r="CG7" s="14">
        <f t="shared" si="20"/>
        <v>5348.450659999988</v>
      </c>
      <c r="CH7" s="30">
        <f aca="true" t="shared" si="40" ref="CH7:CM7">CH8+CH26</f>
        <v>96989.42885999999</v>
      </c>
      <c r="CI7" s="30">
        <f t="shared" si="40"/>
        <v>11089.75511</v>
      </c>
      <c r="CJ7" s="30">
        <f t="shared" si="40"/>
        <v>108079.18397000001</v>
      </c>
      <c r="CK7" s="30">
        <f t="shared" si="40"/>
        <v>111365.60699</v>
      </c>
      <c r="CL7" s="30">
        <f t="shared" si="40"/>
        <v>12190.62916</v>
      </c>
      <c r="CM7" s="30">
        <f t="shared" si="40"/>
        <v>123556.23615000001</v>
      </c>
      <c r="CN7" s="14">
        <f t="shared" si="22"/>
        <v>114.82241755516614</v>
      </c>
      <c r="CO7" s="14">
        <f t="shared" si="22"/>
        <v>109.92694643912655</v>
      </c>
      <c r="CP7" s="14">
        <f t="shared" si="22"/>
        <v>114.32010458581556</v>
      </c>
      <c r="CQ7" s="14">
        <f t="shared" si="23"/>
        <v>14376.178130000015</v>
      </c>
      <c r="CR7" s="14">
        <f t="shared" si="23"/>
        <v>1100.8740500000004</v>
      </c>
      <c r="CS7" s="14">
        <f t="shared" si="23"/>
        <v>15477.052179999999</v>
      </c>
      <c r="CT7" s="30">
        <f aca="true" t="shared" si="41" ref="CT7:CY7">CT8+CT26</f>
        <v>21796.333</v>
      </c>
      <c r="CU7" s="30">
        <f t="shared" si="41"/>
        <v>2618.3749999999995</v>
      </c>
      <c r="CV7" s="30">
        <f t="shared" si="41"/>
        <v>24414.708000000002</v>
      </c>
      <c r="CW7" s="30">
        <f t="shared" si="41"/>
        <v>24159.031000000003</v>
      </c>
      <c r="CX7" s="30">
        <f t="shared" si="41"/>
        <v>1265.291</v>
      </c>
      <c r="CY7" s="30">
        <f t="shared" si="41"/>
        <v>25424.322</v>
      </c>
      <c r="CZ7" s="14">
        <f t="shared" si="25"/>
        <v>110.83988760861749</v>
      </c>
      <c r="DA7" s="14">
        <f t="shared" si="25"/>
        <v>48.32352126796201</v>
      </c>
      <c r="DB7" s="14">
        <f t="shared" si="25"/>
        <v>104.13526960879483</v>
      </c>
      <c r="DC7" s="14">
        <f t="shared" si="26"/>
        <v>2362.698000000004</v>
      </c>
      <c r="DD7" s="14">
        <f t="shared" si="26"/>
        <v>-1353.0839999999996</v>
      </c>
      <c r="DE7" s="14">
        <f t="shared" si="26"/>
        <v>1009.6139999999978</v>
      </c>
      <c r="DF7" s="30">
        <f aca="true" t="shared" si="42" ref="DF7:DK7">DF8+DF26</f>
        <v>32847.5184</v>
      </c>
      <c r="DG7" s="30">
        <f t="shared" si="42"/>
        <v>4741.32157</v>
      </c>
      <c r="DH7" s="30">
        <f t="shared" si="42"/>
        <v>37588.83997</v>
      </c>
      <c r="DI7" s="30">
        <f t="shared" si="42"/>
        <v>32173.194000000003</v>
      </c>
      <c r="DJ7" s="30">
        <f t="shared" si="42"/>
        <v>6571.747</v>
      </c>
      <c r="DK7" s="30">
        <f t="shared" si="42"/>
        <v>38744.941000000006</v>
      </c>
      <c r="DL7" s="14">
        <f t="shared" si="28"/>
        <v>97.94710701798405</v>
      </c>
      <c r="DM7" s="14">
        <f t="shared" si="28"/>
        <v>138.6058064819257</v>
      </c>
      <c r="DN7" s="14">
        <f t="shared" si="28"/>
        <v>103.07564966336471</v>
      </c>
      <c r="DO7" s="14">
        <f t="shared" si="29"/>
        <v>-674.3243999999977</v>
      </c>
      <c r="DP7" s="14">
        <f t="shared" si="29"/>
        <v>1830.4254300000002</v>
      </c>
      <c r="DQ7" s="14">
        <f t="shared" si="29"/>
        <v>1156.1010300000053</v>
      </c>
      <c r="DR7" s="30">
        <f>DR8+DR26</f>
        <v>296955.191</v>
      </c>
      <c r="DS7" s="30">
        <f>DS8+DS26</f>
        <v>353931.74399999995</v>
      </c>
      <c r="DT7" s="14">
        <f>DS7/DR7*100</f>
        <v>119.18691934905424</v>
      </c>
      <c r="DU7" s="14">
        <f>DS7-DR7</f>
        <v>56976.552999999956</v>
      </c>
      <c r="DV7" s="17">
        <f aca="true" t="shared" si="43" ref="DV7:EC7">DV8+DV26</f>
        <v>296955.191</v>
      </c>
      <c r="DW7" s="17">
        <f t="shared" si="43"/>
        <v>373835.51383999997</v>
      </c>
      <c r="DX7" s="17">
        <f t="shared" si="43"/>
        <v>41325.543820000006</v>
      </c>
      <c r="DY7" s="17">
        <f t="shared" si="43"/>
        <v>712116.24866</v>
      </c>
      <c r="DZ7" s="17">
        <f t="shared" si="43"/>
        <v>353931.74399999995</v>
      </c>
      <c r="EA7" s="17">
        <f t="shared" si="43"/>
        <v>414256.26897999994</v>
      </c>
      <c r="EB7" s="17">
        <f t="shared" si="43"/>
        <v>44978.22247</v>
      </c>
      <c r="EC7" s="17">
        <f t="shared" si="43"/>
        <v>813166.23545</v>
      </c>
      <c r="ED7" s="15">
        <f t="shared" si="31"/>
        <v>119.18691934905424</v>
      </c>
      <c r="EE7" s="15">
        <f t="shared" si="31"/>
        <v>110.81244388067952</v>
      </c>
      <c r="EF7" s="15">
        <f t="shared" si="31"/>
        <v>108.83879148913277</v>
      </c>
      <c r="EG7" s="15">
        <f t="shared" si="31"/>
        <v>114.19009704948418</v>
      </c>
      <c r="EH7" s="15">
        <f t="shared" si="32"/>
        <v>56976.552999999956</v>
      </c>
      <c r="EI7" s="15">
        <f t="shared" si="32"/>
        <v>40420.755139999965</v>
      </c>
      <c r="EJ7" s="15">
        <f t="shared" si="32"/>
        <v>3652.6786499999944</v>
      </c>
      <c r="EK7" s="15">
        <f t="shared" si="32"/>
        <v>101049.98679</v>
      </c>
    </row>
    <row r="8" spans="1:141" s="64" customFormat="1" ht="14.25">
      <c r="A8" s="58" t="s">
        <v>17</v>
      </c>
      <c r="B8" s="59">
        <f aca="true" t="shared" si="44" ref="B8:G8">B9+B10+B11+B16+B20+B23+B24</f>
        <v>32129.651199999997</v>
      </c>
      <c r="C8" s="59">
        <f t="shared" si="44"/>
        <v>1886.7081999999998</v>
      </c>
      <c r="D8" s="59">
        <f t="shared" si="44"/>
        <v>34016.3594</v>
      </c>
      <c r="E8" s="59">
        <f t="shared" si="44"/>
        <v>40362.81105</v>
      </c>
      <c r="F8" s="59">
        <f t="shared" si="44"/>
        <v>2671.04842</v>
      </c>
      <c r="G8" s="59">
        <f t="shared" si="44"/>
        <v>43033.859469999996</v>
      </c>
      <c r="H8" s="60">
        <f t="shared" si="1"/>
        <v>125.62480307909473</v>
      </c>
      <c r="I8" s="61">
        <f t="shared" si="1"/>
        <v>141.57188801108725</v>
      </c>
      <c r="J8" s="61">
        <f t="shared" si="1"/>
        <v>126.50930384396159</v>
      </c>
      <c r="K8" s="61">
        <f t="shared" si="2"/>
        <v>8233.15985</v>
      </c>
      <c r="L8" s="61">
        <f t="shared" si="2"/>
        <v>784.3402200000003</v>
      </c>
      <c r="M8" s="61">
        <f t="shared" si="2"/>
        <v>9017.500069999995</v>
      </c>
      <c r="N8" s="59">
        <f aca="true" t="shared" si="45" ref="N8:S8">N9+N10+N11+N16+N20+N23+N24</f>
        <v>18196.74175</v>
      </c>
      <c r="O8" s="59">
        <f t="shared" si="45"/>
        <v>974.6804999999999</v>
      </c>
      <c r="P8" s="59">
        <f t="shared" si="45"/>
        <v>19171.42225</v>
      </c>
      <c r="Q8" s="59">
        <f t="shared" si="45"/>
        <v>20349.077850000005</v>
      </c>
      <c r="R8" s="59">
        <f t="shared" si="45"/>
        <v>1177.87073</v>
      </c>
      <c r="S8" s="59">
        <f t="shared" si="45"/>
        <v>21526.948580000004</v>
      </c>
      <c r="T8" s="61">
        <f t="shared" si="4"/>
        <v>111.82814005699677</v>
      </c>
      <c r="U8" s="61">
        <f t="shared" si="4"/>
        <v>120.84685494374826</v>
      </c>
      <c r="V8" s="61">
        <f t="shared" si="4"/>
        <v>112.28665405875145</v>
      </c>
      <c r="W8" s="61">
        <f t="shared" si="5"/>
        <v>2152.336100000004</v>
      </c>
      <c r="X8" s="61">
        <f t="shared" si="5"/>
        <v>203.19023000000016</v>
      </c>
      <c r="Y8" s="61">
        <f t="shared" si="5"/>
        <v>2355.5263300000042</v>
      </c>
      <c r="Z8" s="59">
        <f aca="true" t="shared" si="46" ref="Z8:AE8">Z9+Z10+Z11+Z16+Z20+Z23+Z24</f>
        <v>24444.588</v>
      </c>
      <c r="AA8" s="59">
        <f t="shared" si="46"/>
        <v>3129.193</v>
      </c>
      <c r="AB8" s="59">
        <f t="shared" si="46"/>
        <v>27573.781</v>
      </c>
      <c r="AC8" s="59">
        <f>AC9+AC10+AC11+AC16+AC20+AC23+AC24</f>
        <v>27678.933</v>
      </c>
      <c r="AD8" s="59">
        <f t="shared" si="46"/>
        <v>3049.404</v>
      </c>
      <c r="AE8" s="59">
        <f t="shared" si="46"/>
        <v>30728.337000000003</v>
      </c>
      <c r="AF8" s="62">
        <f t="shared" si="7"/>
        <v>113.23133365962232</v>
      </c>
      <c r="AG8" s="62">
        <f t="shared" si="7"/>
        <v>97.45017325553265</v>
      </c>
      <c r="AH8" s="62">
        <f t="shared" si="7"/>
        <v>111.4404187079023</v>
      </c>
      <c r="AI8" s="62">
        <f t="shared" si="8"/>
        <v>3234.345000000001</v>
      </c>
      <c r="AJ8" s="62">
        <f t="shared" si="8"/>
        <v>-79.78900000000021</v>
      </c>
      <c r="AK8" s="62">
        <f t="shared" si="8"/>
        <v>3154.556000000004</v>
      </c>
      <c r="AL8" s="59">
        <f aca="true" t="shared" si="47" ref="AL8:AQ8">AL9+AL10+AL11+AL16+AL20+AL23+AL24</f>
        <v>34037.93774</v>
      </c>
      <c r="AM8" s="59">
        <f t="shared" si="47"/>
        <v>1941.0612800000001</v>
      </c>
      <c r="AN8" s="59">
        <f t="shared" si="47"/>
        <v>35978.99902000001</v>
      </c>
      <c r="AO8" s="59">
        <f t="shared" si="47"/>
        <v>36914.253280000004</v>
      </c>
      <c r="AP8" s="59">
        <f t="shared" si="47"/>
        <v>2963.61698</v>
      </c>
      <c r="AQ8" s="59">
        <f t="shared" si="47"/>
        <v>39877.870259999996</v>
      </c>
      <c r="AR8" s="61">
        <f t="shared" si="10"/>
        <v>108.45032258408497</v>
      </c>
      <c r="AS8" s="61">
        <f t="shared" si="10"/>
        <v>152.68023789542593</v>
      </c>
      <c r="AT8" s="61">
        <f t="shared" si="10"/>
        <v>110.83651948691701</v>
      </c>
      <c r="AU8" s="61">
        <f t="shared" si="11"/>
        <v>2876.3155400000032</v>
      </c>
      <c r="AV8" s="61">
        <f t="shared" si="11"/>
        <v>1022.5556999999997</v>
      </c>
      <c r="AW8" s="61">
        <f t="shared" si="11"/>
        <v>3898.871239999986</v>
      </c>
      <c r="AX8" s="59">
        <f aca="true" t="shared" si="48" ref="AX8:BC8">AX9+AX10+AX11+AX16+AX20+AX23+AX24</f>
        <v>22281.610429999997</v>
      </c>
      <c r="AY8" s="59">
        <f t="shared" si="48"/>
        <v>3778.74833</v>
      </c>
      <c r="AZ8" s="60">
        <f t="shared" si="48"/>
        <v>26060.358759999996</v>
      </c>
      <c r="BA8" s="60">
        <f t="shared" si="48"/>
        <v>21478.229980000004</v>
      </c>
      <c r="BB8" s="60">
        <f t="shared" si="48"/>
        <v>3649.6706499999996</v>
      </c>
      <c r="BC8" s="60">
        <f t="shared" si="48"/>
        <v>25127.900630000004</v>
      </c>
      <c r="BD8" s="60">
        <f t="shared" si="13"/>
        <v>96.39442376697188</v>
      </c>
      <c r="BE8" s="61">
        <f t="shared" si="13"/>
        <v>96.58411546026406</v>
      </c>
      <c r="BF8" s="61">
        <f t="shared" si="13"/>
        <v>96.42192903563853</v>
      </c>
      <c r="BG8" s="61">
        <f t="shared" si="14"/>
        <v>-803.3804499999933</v>
      </c>
      <c r="BH8" s="61">
        <f t="shared" si="14"/>
        <v>-129.07768000000033</v>
      </c>
      <c r="BI8" s="61">
        <f t="shared" si="14"/>
        <v>-932.4581299999918</v>
      </c>
      <c r="BJ8" s="59">
        <f aca="true" t="shared" si="49" ref="BJ8:BO8">BJ9+BJ10+BJ11+BJ16+BJ20+BJ23+BJ24</f>
        <v>26279.523000000005</v>
      </c>
      <c r="BK8" s="59">
        <f t="shared" si="49"/>
        <v>4248.339</v>
      </c>
      <c r="BL8" s="59">
        <f t="shared" si="49"/>
        <v>30527.862</v>
      </c>
      <c r="BM8" s="59">
        <f t="shared" si="49"/>
        <v>35800.992</v>
      </c>
      <c r="BN8" s="59">
        <f t="shared" si="49"/>
        <v>4973.821</v>
      </c>
      <c r="BO8" s="59">
        <f t="shared" si="49"/>
        <v>40774.812999999995</v>
      </c>
      <c r="BP8" s="61">
        <f t="shared" si="16"/>
        <v>136.23151379117496</v>
      </c>
      <c r="BQ8" s="61">
        <f t="shared" si="16"/>
        <v>117.07683873626846</v>
      </c>
      <c r="BR8" s="61">
        <f t="shared" si="16"/>
        <v>133.56589793284573</v>
      </c>
      <c r="BS8" s="61">
        <f t="shared" si="17"/>
        <v>9521.468999999994</v>
      </c>
      <c r="BT8" s="61">
        <f t="shared" si="17"/>
        <v>725.482</v>
      </c>
      <c r="BU8" s="61">
        <f t="shared" si="17"/>
        <v>10246.950999999994</v>
      </c>
      <c r="BV8" s="59">
        <f aca="true" t="shared" si="50" ref="BV8:CA8">BV9+BV10+BV11+BV16+BV20+BV23+BV24</f>
        <v>35926.50579</v>
      </c>
      <c r="BW8" s="59">
        <f t="shared" si="50"/>
        <v>4235.83088</v>
      </c>
      <c r="BX8" s="59">
        <f t="shared" si="50"/>
        <v>40162.336670000004</v>
      </c>
      <c r="BY8" s="59">
        <f t="shared" si="50"/>
        <v>41405.402279999995</v>
      </c>
      <c r="BZ8" s="59">
        <f t="shared" si="50"/>
        <v>4965.88513</v>
      </c>
      <c r="CA8" s="59">
        <f t="shared" si="50"/>
        <v>46371.28741</v>
      </c>
      <c r="CB8" s="61">
        <f t="shared" si="19"/>
        <v>115.25029047362858</v>
      </c>
      <c r="CC8" s="61">
        <f t="shared" si="19"/>
        <v>117.23520770026585</v>
      </c>
      <c r="CD8" s="61">
        <f t="shared" si="19"/>
        <v>115.45963520752487</v>
      </c>
      <c r="CE8" s="61">
        <f t="shared" si="20"/>
        <v>5478.896489999992</v>
      </c>
      <c r="CF8" s="61">
        <f t="shared" si="20"/>
        <v>730.0542499999992</v>
      </c>
      <c r="CG8" s="61">
        <f t="shared" si="20"/>
        <v>6208.950739999993</v>
      </c>
      <c r="CH8" s="59">
        <f aca="true" t="shared" si="51" ref="CH8:CM8">CH9+CH10+CH11+CH16+CH20+CH23+CH24</f>
        <v>82390.35766999998</v>
      </c>
      <c r="CI8" s="59">
        <f t="shared" si="51"/>
        <v>9083.56582</v>
      </c>
      <c r="CJ8" s="59">
        <f t="shared" si="51"/>
        <v>91473.92349000002</v>
      </c>
      <c r="CK8" s="59">
        <f t="shared" si="51"/>
        <v>100430.57717</v>
      </c>
      <c r="CL8" s="59">
        <f t="shared" si="51"/>
        <v>7998.29572</v>
      </c>
      <c r="CM8" s="59">
        <f t="shared" si="51"/>
        <v>108428.87289000001</v>
      </c>
      <c r="CN8" s="60">
        <f t="shared" si="22"/>
        <v>121.89603250935859</v>
      </c>
      <c r="CO8" s="61">
        <f t="shared" si="22"/>
        <v>88.05237809131657</v>
      </c>
      <c r="CP8" s="61">
        <f t="shared" si="22"/>
        <v>118.53528169900083</v>
      </c>
      <c r="CQ8" s="61">
        <f t="shared" si="23"/>
        <v>18040.21950000002</v>
      </c>
      <c r="CR8" s="61">
        <f t="shared" si="23"/>
        <v>-1085.2700999999997</v>
      </c>
      <c r="CS8" s="61">
        <f t="shared" si="23"/>
        <v>16954.949399999998</v>
      </c>
      <c r="CT8" s="59">
        <f aca="true" t="shared" si="52" ref="CT8:CY8">CT9+CT10+CT11+CT16+CT20+CT23+CT24</f>
        <v>17620.475</v>
      </c>
      <c r="CU8" s="59">
        <f t="shared" si="52"/>
        <v>2581.0719999999997</v>
      </c>
      <c r="CV8" s="59">
        <f t="shared" si="52"/>
        <v>20201.547000000002</v>
      </c>
      <c r="CW8" s="59">
        <f t="shared" si="52"/>
        <v>18083.214000000004</v>
      </c>
      <c r="CX8" s="59">
        <f t="shared" si="52"/>
        <v>1005.766</v>
      </c>
      <c r="CY8" s="59">
        <f t="shared" si="52"/>
        <v>19088.98</v>
      </c>
      <c r="CZ8" s="60">
        <f t="shared" si="25"/>
        <v>102.62614373335568</v>
      </c>
      <c r="DA8" s="61">
        <f t="shared" si="25"/>
        <v>38.96698736029061</v>
      </c>
      <c r="DB8" s="61">
        <f t="shared" si="25"/>
        <v>94.49266434892336</v>
      </c>
      <c r="DC8" s="61">
        <f t="shared" si="26"/>
        <v>462.73900000000503</v>
      </c>
      <c r="DD8" s="61">
        <f t="shared" si="26"/>
        <v>-1575.3059999999996</v>
      </c>
      <c r="DE8" s="61">
        <f t="shared" si="26"/>
        <v>-1112.5670000000027</v>
      </c>
      <c r="DF8" s="59">
        <f aca="true" t="shared" si="53" ref="DF8:DK8">DF9+DF10+DF11+DF16+DF20+DF23+DF24</f>
        <v>28528.565400000003</v>
      </c>
      <c r="DG8" s="59">
        <f t="shared" si="53"/>
        <v>4596.0335700000005</v>
      </c>
      <c r="DH8" s="59">
        <f t="shared" si="53"/>
        <v>33124.59897</v>
      </c>
      <c r="DI8" s="59">
        <f t="shared" si="53"/>
        <v>25512.789000000004</v>
      </c>
      <c r="DJ8" s="59">
        <f t="shared" si="53"/>
        <v>5413.7300000000005</v>
      </c>
      <c r="DK8" s="59">
        <f t="shared" si="53"/>
        <v>30926.519000000008</v>
      </c>
      <c r="DL8" s="61">
        <f t="shared" si="28"/>
        <v>89.42892375513563</v>
      </c>
      <c r="DM8" s="61">
        <f t="shared" si="28"/>
        <v>117.79135024899307</v>
      </c>
      <c r="DN8" s="61">
        <f t="shared" si="28"/>
        <v>93.36420654634723</v>
      </c>
      <c r="DO8" s="61">
        <f t="shared" si="29"/>
        <v>-3015.776399999999</v>
      </c>
      <c r="DP8" s="61">
        <f t="shared" si="29"/>
        <v>817.69643</v>
      </c>
      <c r="DQ8" s="61">
        <f t="shared" si="29"/>
        <v>-2198.0799699999916</v>
      </c>
      <c r="DR8" s="59">
        <f>DR9+DR10+DR11+DR16+DR20+DR23+DR24</f>
        <v>280120.789</v>
      </c>
      <c r="DS8" s="59">
        <f>DS9+DS10+DS11+DS16+DS20+DS23+DS24</f>
        <v>325430.27499999997</v>
      </c>
      <c r="DT8" s="61">
        <f aca="true" t="shared" si="54" ref="DT8:DT26">DS8/DR8*100</f>
        <v>116.1749815719675</v>
      </c>
      <c r="DU8" s="61">
        <f aca="true" t="shared" si="55" ref="DU8:DU26">DS8-DR8</f>
        <v>45309.485999999975</v>
      </c>
      <c r="DV8" s="63">
        <f aca="true" t="shared" si="56" ref="DV8:EC8">DV9+DV10+DV11+DV16+DV20+DV23+DV24</f>
        <v>280120.789</v>
      </c>
      <c r="DW8" s="63">
        <f t="shared" si="56"/>
        <v>321835.95597999997</v>
      </c>
      <c r="DX8" s="63">
        <f t="shared" si="56"/>
        <v>36455.23258</v>
      </c>
      <c r="DY8" s="63">
        <f>DY9+DY10+DY11+DY16+DY20+DY23+DY24</f>
        <v>638411.97756</v>
      </c>
      <c r="DZ8" s="63">
        <f t="shared" si="56"/>
        <v>325430.27499999997</v>
      </c>
      <c r="EA8" s="63">
        <f t="shared" si="56"/>
        <v>368016.27960999997</v>
      </c>
      <c r="EB8" s="63">
        <f t="shared" si="56"/>
        <v>37869.10863</v>
      </c>
      <c r="EC8" s="63">
        <f t="shared" si="56"/>
        <v>731315.66324</v>
      </c>
      <c r="ED8" s="62">
        <f t="shared" si="31"/>
        <v>116.1749815719675</v>
      </c>
      <c r="EE8" s="62">
        <f t="shared" si="31"/>
        <v>114.34902557403181</v>
      </c>
      <c r="EF8" s="62">
        <f t="shared" si="31"/>
        <v>103.87838987694644</v>
      </c>
      <c r="EG8" s="62">
        <f t="shared" si="31"/>
        <v>114.55230931522875</v>
      </c>
      <c r="EH8" s="62">
        <f t="shared" si="32"/>
        <v>45309.485999999975</v>
      </c>
      <c r="EI8" s="62">
        <f t="shared" si="32"/>
        <v>46180.32363</v>
      </c>
      <c r="EJ8" s="62">
        <f t="shared" si="32"/>
        <v>1413.876049999999</v>
      </c>
      <c r="EK8" s="62">
        <f t="shared" si="32"/>
        <v>92903.68568</v>
      </c>
    </row>
    <row r="9" spans="1:141" s="40" customFormat="1" ht="15">
      <c r="A9" s="7" t="s">
        <v>48</v>
      </c>
      <c r="B9" s="18">
        <v>19556.51159</v>
      </c>
      <c r="C9" s="18">
        <v>737.98165</v>
      </c>
      <c r="D9" s="19">
        <f>B9+C9</f>
        <v>20294.49324</v>
      </c>
      <c r="E9" s="18">
        <v>24112.28281</v>
      </c>
      <c r="F9" s="18">
        <v>909.89752</v>
      </c>
      <c r="G9" s="19">
        <f>E9+F9</f>
        <v>25022.18033</v>
      </c>
      <c r="H9" s="16">
        <f t="shared" si="1"/>
        <v>123.29541850566818</v>
      </c>
      <c r="I9" s="20">
        <f t="shared" si="1"/>
        <v>123.29541256208742</v>
      </c>
      <c r="J9" s="20">
        <f t="shared" si="1"/>
        <v>123.29541828953793</v>
      </c>
      <c r="K9" s="20">
        <f t="shared" si="2"/>
        <v>4555.771220000002</v>
      </c>
      <c r="L9" s="20">
        <f t="shared" si="2"/>
        <v>171.91587000000004</v>
      </c>
      <c r="M9" s="20">
        <f t="shared" si="2"/>
        <v>4727.687089999999</v>
      </c>
      <c r="N9" s="18">
        <v>12291.42542</v>
      </c>
      <c r="O9" s="18">
        <v>463.8274</v>
      </c>
      <c r="P9" s="19">
        <f>N9+O9</f>
        <v>12755.25282</v>
      </c>
      <c r="Q9" s="18">
        <v>13390.69129</v>
      </c>
      <c r="R9" s="18">
        <v>505.30914</v>
      </c>
      <c r="S9" s="19">
        <f>Q9+R9</f>
        <v>13896.00043</v>
      </c>
      <c r="T9" s="20">
        <f t="shared" si="4"/>
        <v>108.94335548919598</v>
      </c>
      <c r="U9" s="20">
        <f t="shared" si="4"/>
        <v>108.94335694700229</v>
      </c>
      <c r="V9" s="20">
        <f t="shared" si="4"/>
        <v>108.94335554220713</v>
      </c>
      <c r="W9" s="20">
        <f t="shared" si="5"/>
        <v>1099.265870000001</v>
      </c>
      <c r="X9" s="20">
        <f t="shared" si="5"/>
        <v>41.48174</v>
      </c>
      <c r="Y9" s="20">
        <f t="shared" si="5"/>
        <v>1140.7476100000003</v>
      </c>
      <c r="Z9" s="18">
        <v>11455.821</v>
      </c>
      <c r="AA9" s="18">
        <v>432.295</v>
      </c>
      <c r="AB9" s="19">
        <f>Z9+AA9</f>
        <v>11888.116</v>
      </c>
      <c r="AC9" s="18">
        <v>11989.69</v>
      </c>
      <c r="AD9" s="18">
        <v>452.441</v>
      </c>
      <c r="AE9" s="19">
        <f>AC9+AD9</f>
        <v>12442.131000000001</v>
      </c>
      <c r="AF9" s="21">
        <f t="shared" si="7"/>
        <v>104.66024215985917</v>
      </c>
      <c r="AG9" s="21">
        <f t="shared" si="7"/>
        <v>104.66024358366393</v>
      </c>
      <c r="AH9" s="21">
        <f t="shared" si="7"/>
        <v>104.66024221163389</v>
      </c>
      <c r="AI9" s="21">
        <f t="shared" si="8"/>
        <v>533.8690000000006</v>
      </c>
      <c r="AJ9" s="21">
        <f t="shared" si="8"/>
        <v>20.145999999999958</v>
      </c>
      <c r="AK9" s="21">
        <f t="shared" si="8"/>
        <v>554.0150000000012</v>
      </c>
      <c r="AL9" s="18">
        <v>12753.64146</v>
      </c>
      <c r="AM9" s="18">
        <v>481.26949</v>
      </c>
      <c r="AN9" s="19">
        <f>AL9+AM9</f>
        <v>13234.910950000001</v>
      </c>
      <c r="AO9" s="18">
        <v>14217.94807</v>
      </c>
      <c r="AP9" s="18">
        <v>536.52637</v>
      </c>
      <c r="AQ9" s="19">
        <f>AO9+AP9</f>
        <v>14754.47444</v>
      </c>
      <c r="AR9" s="20">
        <f t="shared" si="10"/>
        <v>111.48147856118263</v>
      </c>
      <c r="AS9" s="20">
        <f t="shared" si="10"/>
        <v>111.48148410571383</v>
      </c>
      <c r="AT9" s="20">
        <f t="shared" si="10"/>
        <v>111.48147876280194</v>
      </c>
      <c r="AU9" s="20">
        <f t="shared" si="11"/>
        <v>1464.3066099999996</v>
      </c>
      <c r="AV9" s="20">
        <f t="shared" si="11"/>
        <v>55.256880000000024</v>
      </c>
      <c r="AW9" s="20">
        <f t="shared" si="11"/>
        <v>1519.5634899999986</v>
      </c>
      <c r="AX9" s="18">
        <v>12059.00461</v>
      </c>
      <c r="AY9" s="18">
        <v>455.05684</v>
      </c>
      <c r="AZ9" s="16">
        <f>AX9+AY9</f>
        <v>12514.06145</v>
      </c>
      <c r="BA9" s="16">
        <v>12742.77108</v>
      </c>
      <c r="BB9" s="16">
        <v>480.85934000000003</v>
      </c>
      <c r="BC9" s="16">
        <f>BA9+BB9</f>
        <v>13223.630420000001</v>
      </c>
      <c r="BD9" s="16">
        <f t="shared" si="13"/>
        <v>105.67017338589442</v>
      </c>
      <c r="BE9" s="20">
        <f t="shared" si="13"/>
        <v>105.67017078569789</v>
      </c>
      <c r="BF9" s="20">
        <f t="shared" si="13"/>
        <v>105.67017329134181</v>
      </c>
      <c r="BG9" s="20">
        <f t="shared" si="14"/>
        <v>683.7664700000005</v>
      </c>
      <c r="BH9" s="20">
        <f t="shared" si="14"/>
        <v>25.80250000000001</v>
      </c>
      <c r="BI9" s="20">
        <f t="shared" si="14"/>
        <v>709.5689700000021</v>
      </c>
      <c r="BJ9" s="18">
        <v>14284.156</v>
      </c>
      <c r="BK9" s="18">
        <v>539.025</v>
      </c>
      <c r="BL9" s="19">
        <f>BJ9+BK9</f>
        <v>14823.181</v>
      </c>
      <c r="BM9" s="18">
        <v>18529.505</v>
      </c>
      <c r="BN9" s="18">
        <v>699.227</v>
      </c>
      <c r="BO9" s="19">
        <f>BM9+BN9</f>
        <v>19228.732</v>
      </c>
      <c r="BP9" s="20">
        <f t="shared" si="16"/>
        <v>129.72068493231242</v>
      </c>
      <c r="BQ9" s="20">
        <f t="shared" si="16"/>
        <v>129.72069941097354</v>
      </c>
      <c r="BR9" s="20">
        <f t="shared" si="16"/>
        <v>129.7206854588094</v>
      </c>
      <c r="BS9" s="20">
        <f t="shared" si="17"/>
        <v>4245.349</v>
      </c>
      <c r="BT9" s="20">
        <f t="shared" si="17"/>
        <v>160.202</v>
      </c>
      <c r="BU9" s="20">
        <f t="shared" si="17"/>
        <v>4405.5509999999995</v>
      </c>
      <c r="BV9" s="18">
        <v>12777.69491</v>
      </c>
      <c r="BW9" s="18">
        <v>482.10285</v>
      </c>
      <c r="BX9" s="19">
        <f>BV9+BW9</f>
        <v>13259.79776</v>
      </c>
      <c r="BY9" s="18">
        <v>17539.12288</v>
      </c>
      <c r="BZ9" s="18">
        <v>661.8315</v>
      </c>
      <c r="CA9" s="19">
        <f>BY9+BZ9</f>
        <v>18200.95438</v>
      </c>
      <c r="CB9" s="20">
        <f t="shared" si="19"/>
        <v>137.2635909961635</v>
      </c>
      <c r="CC9" s="20">
        <f t="shared" si="19"/>
        <v>137.2801467570665</v>
      </c>
      <c r="CD9" s="20">
        <f t="shared" si="19"/>
        <v>137.2641929344177</v>
      </c>
      <c r="CE9" s="20">
        <f t="shared" si="20"/>
        <v>4761.427969999999</v>
      </c>
      <c r="CF9" s="20">
        <f t="shared" si="20"/>
        <v>179.72865000000002</v>
      </c>
      <c r="CG9" s="20">
        <f t="shared" si="20"/>
        <v>4941.15662</v>
      </c>
      <c r="CH9" s="18">
        <v>41805.95299</v>
      </c>
      <c r="CI9" s="18">
        <v>1577.50059</v>
      </c>
      <c r="CJ9" s="19">
        <f>CH9+CI9</f>
        <v>43383.45358</v>
      </c>
      <c r="CK9" s="18">
        <v>49998.34214</v>
      </c>
      <c r="CL9" s="18">
        <v>1886.72997</v>
      </c>
      <c r="CM9" s="19">
        <f>CK9+CL9</f>
        <v>51885.07211</v>
      </c>
      <c r="CN9" s="16">
        <f t="shared" si="22"/>
        <v>119.59622628853748</v>
      </c>
      <c r="CO9" s="20">
        <f t="shared" si="22"/>
        <v>119.60248902347479</v>
      </c>
      <c r="CP9" s="20">
        <f t="shared" si="22"/>
        <v>119.59645401287113</v>
      </c>
      <c r="CQ9" s="20">
        <f t="shared" si="23"/>
        <v>8192.389150000003</v>
      </c>
      <c r="CR9" s="20">
        <f t="shared" si="23"/>
        <v>309.22938</v>
      </c>
      <c r="CS9" s="20">
        <f t="shared" si="23"/>
        <v>8501.61853</v>
      </c>
      <c r="CT9" s="18">
        <v>7174.743</v>
      </c>
      <c r="CU9" s="18">
        <v>270.746</v>
      </c>
      <c r="CV9" s="19">
        <f>CT9+CU9</f>
        <v>7445.4890000000005</v>
      </c>
      <c r="CW9" s="18">
        <v>9026.647</v>
      </c>
      <c r="CX9" s="18">
        <v>340.628</v>
      </c>
      <c r="CY9" s="19">
        <f>CW9+CX9</f>
        <v>9367.275000000001</v>
      </c>
      <c r="CZ9" s="16">
        <f t="shared" si="25"/>
        <v>125.81143324576225</v>
      </c>
      <c r="DA9" s="20">
        <f t="shared" si="25"/>
        <v>125.81090764037141</v>
      </c>
      <c r="DB9" s="20">
        <f t="shared" si="25"/>
        <v>125.81141413277221</v>
      </c>
      <c r="DC9" s="14">
        <f t="shared" si="26"/>
        <v>1851.9040000000005</v>
      </c>
      <c r="DD9" s="20">
        <f t="shared" si="26"/>
        <v>69.882</v>
      </c>
      <c r="DE9" s="20">
        <f t="shared" si="26"/>
        <v>1921.786000000001</v>
      </c>
      <c r="DF9" s="18">
        <v>13935.645</v>
      </c>
      <c r="DG9" s="18">
        <v>525.873</v>
      </c>
      <c r="DH9" s="19">
        <f>DF9+DG9</f>
        <v>14461.518</v>
      </c>
      <c r="DI9" s="18">
        <v>14235.423</v>
      </c>
      <c r="DJ9" s="18">
        <v>537.186</v>
      </c>
      <c r="DK9" s="19">
        <f>DI9+DJ9</f>
        <v>14772.609</v>
      </c>
      <c r="DL9" s="20">
        <f t="shared" si="28"/>
        <v>102.15115984943645</v>
      </c>
      <c r="DM9" s="20">
        <f t="shared" si="28"/>
        <v>102.15127987175609</v>
      </c>
      <c r="DN9" s="20">
        <f t="shared" si="28"/>
        <v>102.15116421388129</v>
      </c>
      <c r="DO9" s="20">
        <f t="shared" si="29"/>
        <v>299.77800000000025</v>
      </c>
      <c r="DP9" s="20">
        <f t="shared" si="29"/>
        <v>11.312999999999988</v>
      </c>
      <c r="DQ9" s="20">
        <f t="shared" si="29"/>
        <v>311.09100000000035</v>
      </c>
      <c r="DR9" s="18">
        <v>153833.517</v>
      </c>
      <c r="DS9" s="18">
        <v>189975.653</v>
      </c>
      <c r="DT9" s="20">
        <f t="shared" si="54"/>
        <v>123.49431821155075</v>
      </c>
      <c r="DU9" s="20">
        <f t="shared" si="55"/>
        <v>36142.136</v>
      </c>
      <c r="DV9" s="21">
        <f>DR9</f>
        <v>153833.517</v>
      </c>
      <c r="DW9" s="21">
        <f>B9+N9+Z9+AL9+AX9+BJ9+BV9+CH9+CT9+DF9</f>
        <v>158094.59597999998</v>
      </c>
      <c r="DX9" s="21">
        <f>C9+O9+AA9+AM9+AY9+BK9+BW9+CI9+CU9+DG9</f>
        <v>5965.677820000001</v>
      </c>
      <c r="DY9" s="21">
        <f>DV9+DW9+DX9</f>
        <v>317893.79079999996</v>
      </c>
      <c r="DZ9" s="21">
        <f>DS9</f>
        <v>189975.653</v>
      </c>
      <c r="EA9" s="21">
        <f>E9+Q9+AC9+AO9+BA9+BM9+BY9+CK9+CW9+DI9</f>
        <v>185782.42327</v>
      </c>
      <c r="EB9" s="21">
        <f>F9+R9+AD9+AP9+BB9+BN9+BZ9+CL9+CX9+DJ9</f>
        <v>7010.63584</v>
      </c>
      <c r="EC9" s="21">
        <f>DZ9+EA9+EB9</f>
        <v>382768.71210999996</v>
      </c>
      <c r="ED9" s="21">
        <f t="shared" si="31"/>
        <v>123.49431821155075</v>
      </c>
      <c r="EE9" s="21">
        <f t="shared" si="31"/>
        <v>117.51345586379354</v>
      </c>
      <c r="EF9" s="21">
        <f t="shared" si="31"/>
        <v>117.51616583277035</v>
      </c>
      <c r="EG9" s="21">
        <f t="shared" si="31"/>
        <v>120.4077346546273</v>
      </c>
      <c r="EH9" s="21">
        <f t="shared" si="32"/>
        <v>36142.136</v>
      </c>
      <c r="EI9" s="21">
        <f t="shared" si="32"/>
        <v>27687.827290000016</v>
      </c>
      <c r="EJ9" s="21">
        <f t="shared" si="32"/>
        <v>1044.9580199999991</v>
      </c>
      <c r="EK9" s="21">
        <f t="shared" si="32"/>
        <v>64874.921310000005</v>
      </c>
    </row>
    <row r="10" spans="1:141" s="40" customFormat="1" ht="15">
      <c r="A10" s="7" t="s">
        <v>49</v>
      </c>
      <c r="B10" s="18">
        <v>2789.60262</v>
      </c>
      <c r="C10" s="18"/>
      <c r="D10" s="19">
        <f>B10+C10</f>
        <v>2789.60262</v>
      </c>
      <c r="E10" s="18">
        <v>3431.98722</v>
      </c>
      <c r="F10" s="18"/>
      <c r="G10" s="19">
        <f>E10+F10</f>
        <v>3431.98722</v>
      </c>
      <c r="H10" s="16">
        <f t="shared" si="1"/>
        <v>123.02781748892966</v>
      </c>
      <c r="I10" s="20" t="e">
        <f t="shared" si="1"/>
        <v>#DIV/0!</v>
      </c>
      <c r="J10" s="20">
        <f t="shared" si="1"/>
        <v>123.02781748892966</v>
      </c>
      <c r="K10" s="20">
        <f t="shared" si="2"/>
        <v>642.3845999999999</v>
      </c>
      <c r="L10" s="20">
        <f t="shared" si="2"/>
        <v>0</v>
      </c>
      <c r="M10" s="20">
        <f t="shared" si="2"/>
        <v>642.3845999999999</v>
      </c>
      <c r="N10" s="18">
        <v>1208.46458</v>
      </c>
      <c r="O10" s="18"/>
      <c r="P10" s="19">
        <f>N10+O10</f>
        <v>1208.46458</v>
      </c>
      <c r="Q10" s="18">
        <v>1486.62014</v>
      </c>
      <c r="R10" s="18"/>
      <c r="S10" s="19">
        <f>Q10+R10</f>
        <v>1486.62014</v>
      </c>
      <c r="T10" s="20">
        <f t="shared" si="4"/>
        <v>123.0172703944703</v>
      </c>
      <c r="U10" s="20" t="e">
        <f t="shared" si="4"/>
        <v>#DIV/0!</v>
      </c>
      <c r="V10" s="20">
        <f t="shared" si="4"/>
        <v>123.0172703944703</v>
      </c>
      <c r="W10" s="20">
        <f t="shared" si="5"/>
        <v>278.1555599999999</v>
      </c>
      <c r="X10" s="20">
        <f t="shared" si="5"/>
        <v>0</v>
      </c>
      <c r="Y10" s="20">
        <f t="shared" si="5"/>
        <v>278.1555599999999</v>
      </c>
      <c r="Z10" s="18">
        <v>3091.882</v>
      </c>
      <c r="AA10" s="18"/>
      <c r="AB10" s="19">
        <f>Z10+AA10</f>
        <v>3091.882</v>
      </c>
      <c r="AC10" s="18">
        <v>3815.084</v>
      </c>
      <c r="AD10" s="18"/>
      <c r="AE10" s="19">
        <f>AC10+AD10</f>
        <v>3815.084</v>
      </c>
      <c r="AF10" s="21">
        <f t="shared" si="7"/>
        <v>123.39034930828537</v>
      </c>
      <c r="AG10" s="21" t="e">
        <f t="shared" si="7"/>
        <v>#DIV/0!</v>
      </c>
      <c r="AH10" s="21">
        <f t="shared" si="7"/>
        <v>123.39034930828537</v>
      </c>
      <c r="AI10" s="21">
        <f t="shared" si="8"/>
        <v>723.2019999999998</v>
      </c>
      <c r="AJ10" s="21">
        <f t="shared" si="8"/>
        <v>0</v>
      </c>
      <c r="AK10" s="21">
        <f t="shared" si="8"/>
        <v>723.2019999999998</v>
      </c>
      <c r="AL10" s="18">
        <v>1510.7442</v>
      </c>
      <c r="AM10" s="18"/>
      <c r="AN10" s="19">
        <f>AL10+AM10</f>
        <v>1510.7442</v>
      </c>
      <c r="AO10" s="18">
        <v>1858.4098</v>
      </c>
      <c r="AP10" s="18"/>
      <c r="AQ10" s="19">
        <f>AO10+AP10</f>
        <v>1858.4098</v>
      </c>
      <c r="AR10" s="20">
        <f t="shared" si="10"/>
        <v>123.01287008085153</v>
      </c>
      <c r="AS10" s="20" t="e">
        <f t="shared" si="10"/>
        <v>#DIV/0!</v>
      </c>
      <c r="AT10" s="20">
        <f t="shared" si="10"/>
        <v>123.01287008085153</v>
      </c>
      <c r="AU10" s="20">
        <f t="shared" si="11"/>
        <v>347.6655999999998</v>
      </c>
      <c r="AV10" s="20">
        <f t="shared" si="11"/>
        <v>0</v>
      </c>
      <c r="AW10" s="20">
        <f t="shared" si="11"/>
        <v>347.6655999999998</v>
      </c>
      <c r="AX10" s="18">
        <v>1915.01862</v>
      </c>
      <c r="AY10" s="18">
        <v>0</v>
      </c>
      <c r="AZ10" s="16">
        <f>AX10+AY10</f>
        <v>1915.01862</v>
      </c>
      <c r="BA10" s="16">
        <v>2356.19331</v>
      </c>
      <c r="BB10" s="16">
        <v>0</v>
      </c>
      <c r="BC10" s="16">
        <f>BA10+BB10</f>
        <v>2356.19331</v>
      </c>
      <c r="BD10" s="16">
        <f t="shared" si="13"/>
        <v>123.03761881960187</v>
      </c>
      <c r="BE10" s="20" t="e">
        <f t="shared" si="13"/>
        <v>#DIV/0!</v>
      </c>
      <c r="BF10" s="20">
        <f t="shared" si="13"/>
        <v>123.03761881960187</v>
      </c>
      <c r="BG10" s="20">
        <f t="shared" si="14"/>
        <v>441.17469000000006</v>
      </c>
      <c r="BH10" s="20">
        <f t="shared" si="14"/>
        <v>0</v>
      </c>
      <c r="BI10" s="20">
        <f t="shared" si="14"/>
        <v>441.17469000000006</v>
      </c>
      <c r="BJ10" s="18">
        <v>2285.513</v>
      </c>
      <c r="BK10" s="18"/>
      <c r="BL10" s="19">
        <f>BJ10+BK10</f>
        <v>2285.513</v>
      </c>
      <c r="BM10" s="18">
        <v>2811.71</v>
      </c>
      <c r="BN10" s="18"/>
      <c r="BO10" s="19">
        <f>BM10+BN10</f>
        <v>2811.71</v>
      </c>
      <c r="BP10" s="20">
        <f t="shared" si="16"/>
        <v>123.02314622581451</v>
      </c>
      <c r="BQ10" s="20" t="e">
        <f t="shared" si="16"/>
        <v>#DIV/0!</v>
      </c>
      <c r="BR10" s="20">
        <f t="shared" si="16"/>
        <v>123.02314622581451</v>
      </c>
      <c r="BS10" s="20">
        <f t="shared" si="17"/>
        <v>526.1970000000001</v>
      </c>
      <c r="BT10" s="20">
        <f t="shared" si="17"/>
        <v>0</v>
      </c>
      <c r="BU10" s="20">
        <f t="shared" si="17"/>
        <v>526.1970000000001</v>
      </c>
      <c r="BV10" s="18">
        <v>2606.09905</v>
      </c>
      <c r="BW10" s="18"/>
      <c r="BX10" s="19">
        <f>BV10+BW10</f>
        <v>2606.09905</v>
      </c>
      <c r="BY10" s="18">
        <v>3249.18843</v>
      </c>
      <c r="BZ10" s="18"/>
      <c r="CA10" s="19">
        <f>BY10+BZ10</f>
        <v>3249.18843</v>
      </c>
      <c r="CB10" s="20">
        <f t="shared" si="19"/>
        <v>124.6763214928458</v>
      </c>
      <c r="CC10" s="20" t="e">
        <f t="shared" si="19"/>
        <v>#DIV/0!</v>
      </c>
      <c r="CD10" s="20">
        <f t="shared" si="19"/>
        <v>124.6763214928458</v>
      </c>
      <c r="CE10" s="20">
        <f t="shared" si="20"/>
        <v>643.0893800000003</v>
      </c>
      <c r="CF10" s="20">
        <f t="shared" si="20"/>
        <v>0</v>
      </c>
      <c r="CG10" s="20">
        <f t="shared" si="20"/>
        <v>643.0893800000003</v>
      </c>
      <c r="CH10" s="18">
        <v>1968.19542</v>
      </c>
      <c r="CI10" s="18">
        <v>0</v>
      </c>
      <c r="CJ10" s="19">
        <f>CH10+CI10</f>
        <v>1968.19542</v>
      </c>
      <c r="CK10" s="18">
        <v>2421.61323</v>
      </c>
      <c r="CL10" s="18">
        <v>0</v>
      </c>
      <c r="CM10" s="19">
        <f>CK10+CL10</f>
        <v>2421.61323</v>
      </c>
      <c r="CN10" s="16">
        <f t="shared" si="22"/>
        <v>123.03723529648289</v>
      </c>
      <c r="CO10" s="20" t="e">
        <f t="shared" si="22"/>
        <v>#DIV/0!</v>
      </c>
      <c r="CP10" s="20">
        <f t="shared" si="22"/>
        <v>123.03723529648289</v>
      </c>
      <c r="CQ10" s="20">
        <f t="shared" si="23"/>
        <v>453.4178099999999</v>
      </c>
      <c r="CR10" s="20">
        <f t="shared" si="23"/>
        <v>0</v>
      </c>
      <c r="CS10" s="20">
        <f t="shared" si="23"/>
        <v>453.4178099999999</v>
      </c>
      <c r="CT10" s="18">
        <v>1120.418</v>
      </c>
      <c r="CU10" s="18"/>
      <c r="CV10" s="19">
        <f>CT10+CU10</f>
        <v>1120.418</v>
      </c>
      <c r="CW10" s="18">
        <v>1378.395</v>
      </c>
      <c r="CX10" s="18"/>
      <c r="CY10" s="19">
        <f>CW10+CX10</f>
        <v>1378.395</v>
      </c>
      <c r="CZ10" s="16">
        <f t="shared" si="25"/>
        <v>123.02506743019124</v>
      </c>
      <c r="DA10" s="20" t="e">
        <f t="shared" si="25"/>
        <v>#DIV/0!</v>
      </c>
      <c r="DB10" s="20">
        <f t="shared" si="25"/>
        <v>123.02506743019124</v>
      </c>
      <c r="DC10" s="14">
        <f t="shared" si="26"/>
        <v>257.9770000000001</v>
      </c>
      <c r="DD10" s="20">
        <f t="shared" si="26"/>
        <v>0</v>
      </c>
      <c r="DE10" s="20">
        <f t="shared" si="26"/>
        <v>257.9770000000001</v>
      </c>
      <c r="DF10" s="18">
        <v>1092.958</v>
      </c>
      <c r="DG10" s="18"/>
      <c r="DH10" s="19">
        <f>DF10+DG10</f>
        <v>1092.958</v>
      </c>
      <c r="DI10" s="18">
        <v>1344.742</v>
      </c>
      <c r="DJ10" s="18">
        <v>0</v>
      </c>
      <c r="DK10" s="19">
        <f>DI10+DJ10</f>
        <v>1344.742</v>
      </c>
      <c r="DL10" s="20">
        <f t="shared" si="28"/>
        <v>123.03693280071144</v>
      </c>
      <c r="DM10" s="20" t="e">
        <f t="shared" si="28"/>
        <v>#DIV/0!</v>
      </c>
      <c r="DN10" s="20">
        <f t="shared" si="28"/>
        <v>123.03693280071144</v>
      </c>
      <c r="DO10" s="20">
        <f t="shared" si="29"/>
        <v>251.78399999999988</v>
      </c>
      <c r="DP10" s="20">
        <f t="shared" si="29"/>
        <v>0</v>
      </c>
      <c r="DQ10" s="20">
        <f t="shared" si="29"/>
        <v>251.78399999999988</v>
      </c>
      <c r="DR10" s="18">
        <v>2204.876</v>
      </c>
      <c r="DS10" s="18">
        <v>2767.827</v>
      </c>
      <c r="DT10" s="20">
        <f t="shared" si="54"/>
        <v>125.53209341477707</v>
      </c>
      <c r="DU10" s="20">
        <f t="shared" si="55"/>
        <v>562.951</v>
      </c>
      <c r="DV10" s="21">
        <f>DR10</f>
        <v>2204.876</v>
      </c>
      <c r="DW10" s="21">
        <f>B10+N10+Z10+AL10+AX10+BJ10+BV10+CH10+CT10+DF10</f>
        <v>19588.895490000003</v>
      </c>
      <c r="DX10" s="21">
        <f>C10+O10+AA10+AM10+AY10+BK10+BW10+CI10+CU10+DG10</f>
        <v>0</v>
      </c>
      <c r="DY10" s="21">
        <f>DV10+DW10+DX10</f>
        <v>21793.771490000003</v>
      </c>
      <c r="DZ10" s="21">
        <f>DS10</f>
        <v>2767.827</v>
      </c>
      <c r="EA10" s="21">
        <f>E10+Q10+AC10+AO10+BA10+BM10+BY10+CK10+CW10+DI10</f>
        <v>24153.94313</v>
      </c>
      <c r="EB10" s="21">
        <f>F10+R10+AD10+AP10+BB10+BN10+BZ10+CL10+CX10+DJ10</f>
        <v>0</v>
      </c>
      <c r="EC10" s="21">
        <f>DZ10+EA10+EB10</f>
        <v>26921.77013</v>
      </c>
      <c r="ED10" s="21">
        <f t="shared" si="31"/>
        <v>125.53209341477707</v>
      </c>
      <c r="EE10" s="21">
        <f t="shared" si="31"/>
        <v>123.3042625722845</v>
      </c>
      <c r="EF10" s="21" t="e">
        <f t="shared" si="31"/>
        <v>#DIV/0!</v>
      </c>
      <c r="EG10" s="21">
        <f t="shared" si="31"/>
        <v>123.52965223276276</v>
      </c>
      <c r="EH10" s="21">
        <f t="shared" si="32"/>
        <v>562.951</v>
      </c>
      <c r="EI10" s="21">
        <f t="shared" si="32"/>
        <v>4565.047639999997</v>
      </c>
      <c r="EJ10" s="21">
        <f t="shared" si="32"/>
        <v>0</v>
      </c>
      <c r="EK10" s="21">
        <f t="shared" si="32"/>
        <v>5127.998639999998</v>
      </c>
    </row>
    <row r="11" spans="1:141" s="41" customFormat="1" ht="15.75" customHeight="1">
      <c r="A11" s="11" t="s">
        <v>18</v>
      </c>
      <c r="B11" s="24">
        <f aca="true" t="shared" si="57" ref="B11:G11">B12+B13+B14+B15</f>
        <v>5574.16093</v>
      </c>
      <c r="C11" s="24">
        <f t="shared" si="57"/>
        <v>8.0736</v>
      </c>
      <c r="D11" s="24">
        <f t="shared" si="57"/>
        <v>5582.23453</v>
      </c>
      <c r="E11" s="24">
        <f t="shared" si="57"/>
        <v>7084.350219999999</v>
      </c>
      <c r="F11" s="24">
        <f t="shared" si="57"/>
        <v>8.52556</v>
      </c>
      <c r="G11" s="24">
        <f t="shared" si="57"/>
        <v>7092.875779999999</v>
      </c>
      <c r="H11" s="25">
        <f t="shared" si="1"/>
        <v>127.0926747355319</v>
      </c>
      <c r="I11" s="14">
        <f t="shared" si="1"/>
        <v>105.59799841458582</v>
      </c>
      <c r="J11" s="14">
        <f t="shared" si="1"/>
        <v>127.06158693049395</v>
      </c>
      <c r="K11" s="14">
        <f t="shared" si="2"/>
        <v>1510.1892899999993</v>
      </c>
      <c r="L11" s="14">
        <f t="shared" si="2"/>
        <v>0.4519599999999997</v>
      </c>
      <c r="M11" s="14">
        <f t="shared" si="2"/>
        <v>1510.6412499999997</v>
      </c>
      <c r="N11" s="24">
        <f aca="true" t="shared" si="58" ref="N11:S11">N12+N13+N14+N15</f>
        <v>3474.0021699999998</v>
      </c>
      <c r="O11" s="24">
        <f t="shared" si="58"/>
        <v>9.76868</v>
      </c>
      <c r="P11" s="24">
        <f t="shared" si="58"/>
        <v>3483.77085</v>
      </c>
      <c r="Q11" s="24">
        <f t="shared" si="58"/>
        <v>3912.85811</v>
      </c>
      <c r="R11" s="24">
        <f t="shared" si="58"/>
        <v>2.33608</v>
      </c>
      <c r="S11" s="24">
        <f t="shared" si="58"/>
        <v>3915.19419</v>
      </c>
      <c r="T11" s="14">
        <f t="shared" si="4"/>
        <v>112.63257529859287</v>
      </c>
      <c r="U11" s="14">
        <f t="shared" si="4"/>
        <v>23.913978142389762</v>
      </c>
      <c r="V11" s="14">
        <f t="shared" si="4"/>
        <v>112.38380360177824</v>
      </c>
      <c r="W11" s="14">
        <f t="shared" si="5"/>
        <v>438.8559400000004</v>
      </c>
      <c r="X11" s="14">
        <f t="shared" si="5"/>
        <v>-7.4326</v>
      </c>
      <c r="Y11" s="14">
        <f t="shared" si="5"/>
        <v>431.4233400000003</v>
      </c>
      <c r="Z11" s="24">
        <f aca="true" t="shared" si="59" ref="Z11:AE11">Z12+Z13+Z14+Z15</f>
        <v>8590.407</v>
      </c>
      <c r="AA11" s="24">
        <f t="shared" si="59"/>
        <v>1562.3049999999998</v>
      </c>
      <c r="AB11" s="24">
        <f t="shared" si="59"/>
        <v>10152.712</v>
      </c>
      <c r="AC11" s="24">
        <f t="shared" si="59"/>
        <v>9816.432</v>
      </c>
      <c r="AD11" s="24">
        <f t="shared" si="59"/>
        <v>1304.374</v>
      </c>
      <c r="AE11" s="24">
        <f t="shared" si="59"/>
        <v>11120.806</v>
      </c>
      <c r="AF11" s="15">
        <f t="shared" si="7"/>
        <v>114.27202459673916</v>
      </c>
      <c r="AG11" s="15">
        <f t="shared" si="7"/>
        <v>83.49035559637844</v>
      </c>
      <c r="AH11" s="15">
        <f t="shared" si="7"/>
        <v>109.5353241577226</v>
      </c>
      <c r="AI11" s="15">
        <f t="shared" si="8"/>
        <v>1226.0250000000015</v>
      </c>
      <c r="AJ11" s="15">
        <f t="shared" si="8"/>
        <v>-257.9309999999998</v>
      </c>
      <c r="AK11" s="15">
        <f t="shared" si="8"/>
        <v>968.094000000001</v>
      </c>
      <c r="AL11" s="24">
        <f aca="true" t="shared" si="60" ref="AL11:AQ11">AL12+AL13+AL14+AL15</f>
        <v>6902.128720000001</v>
      </c>
      <c r="AM11" s="24">
        <f t="shared" si="60"/>
        <v>187.7269</v>
      </c>
      <c r="AN11" s="24">
        <f t="shared" si="60"/>
        <v>7089.855620000001</v>
      </c>
      <c r="AO11" s="24">
        <f t="shared" si="60"/>
        <v>8002.12389</v>
      </c>
      <c r="AP11" s="24">
        <f t="shared" si="60"/>
        <v>313.73255</v>
      </c>
      <c r="AQ11" s="24">
        <f t="shared" si="60"/>
        <v>8315.85644</v>
      </c>
      <c r="AR11" s="14">
        <f t="shared" si="10"/>
        <v>115.93704224629411</v>
      </c>
      <c r="AS11" s="14">
        <f t="shared" si="10"/>
        <v>167.12178702146576</v>
      </c>
      <c r="AT11" s="14">
        <f t="shared" si="10"/>
        <v>117.29232421237936</v>
      </c>
      <c r="AU11" s="14">
        <f t="shared" si="11"/>
        <v>1099.9951699999992</v>
      </c>
      <c r="AV11" s="14">
        <f t="shared" si="11"/>
        <v>126.00565</v>
      </c>
      <c r="AW11" s="14">
        <f t="shared" si="11"/>
        <v>1226.0008199999984</v>
      </c>
      <c r="AX11" s="24">
        <f aca="true" t="shared" si="61" ref="AX11:BC11">AX12+AX13+AX14+AX15</f>
        <v>7160.928549999999</v>
      </c>
      <c r="AY11" s="24">
        <f t="shared" si="61"/>
        <v>722.18303</v>
      </c>
      <c r="AZ11" s="25">
        <f t="shared" si="61"/>
        <v>7883.111579999999</v>
      </c>
      <c r="BA11" s="25">
        <f t="shared" si="61"/>
        <v>4879.02056</v>
      </c>
      <c r="BB11" s="25">
        <f t="shared" si="61"/>
        <v>414.10221</v>
      </c>
      <c r="BC11" s="25">
        <f t="shared" si="61"/>
        <v>5293.12277</v>
      </c>
      <c r="BD11" s="25">
        <f t="shared" si="13"/>
        <v>68.13390925398915</v>
      </c>
      <c r="BE11" s="14">
        <f t="shared" si="13"/>
        <v>57.340340716674</v>
      </c>
      <c r="BF11" s="14">
        <f t="shared" si="13"/>
        <v>67.14509513513698</v>
      </c>
      <c r="BG11" s="14">
        <f t="shared" si="14"/>
        <v>-2281.907989999999</v>
      </c>
      <c r="BH11" s="14">
        <f t="shared" si="14"/>
        <v>-308.08082</v>
      </c>
      <c r="BI11" s="14">
        <f t="shared" si="14"/>
        <v>-2589.988809999999</v>
      </c>
      <c r="BJ11" s="24">
        <f aca="true" t="shared" si="62" ref="BJ11:BO11">BJ12+BJ13+BJ14+BJ15</f>
        <v>8430.076</v>
      </c>
      <c r="BK11" s="24">
        <f t="shared" si="62"/>
        <v>753.919</v>
      </c>
      <c r="BL11" s="24">
        <f t="shared" si="62"/>
        <v>9183.994999999999</v>
      </c>
      <c r="BM11" s="24">
        <f t="shared" si="62"/>
        <v>12797.052</v>
      </c>
      <c r="BN11" s="24">
        <f t="shared" si="62"/>
        <v>806.364</v>
      </c>
      <c r="BO11" s="24">
        <f t="shared" si="62"/>
        <v>13603.416</v>
      </c>
      <c r="BP11" s="14">
        <f t="shared" si="16"/>
        <v>151.8023325056619</v>
      </c>
      <c r="BQ11" s="14">
        <f t="shared" si="16"/>
        <v>106.95631758849427</v>
      </c>
      <c r="BR11" s="14">
        <f t="shared" si="16"/>
        <v>148.12089945606462</v>
      </c>
      <c r="BS11" s="14">
        <f t="shared" si="17"/>
        <v>4366.976000000001</v>
      </c>
      <c r="BT11" s="14">
        <f t="shared" si="17"/>
        <v>52.44500000000005</v>
      </c>
      <c r="BU11" s="14">
        <f t="shared" si="17"/>
        <v>4419.421</v>
      </c>
      <c r="BV11" s="24">
        <f aca="true" t="shared" si="63" ref="BV11:CA11">BV12+BV13+BV14+BV15</f>
        <v>5374.925499999999</v>
      </c>
      <c r="BW11" s="24">
        <f t="shared" si="63"/>
        <v>868.62689</v>
      </c>
      <c r="BX11" s="24">
        <f t="shared" si="63"/>
        <v>6243.55239</v>
      </c>
      <c r="BY11" s="24">
        <f t="shared" si="63"/>
        <v>5939.33187</v>
      </c>
      <c r="BZ11" s="24">
        <f t="shared" si="63"/>
        <v>690.34211</v>
      </c>
      <c r="CA11" s="24">
        <f t="shared" si="63"/>
        <v>6629.67398</v>
      </c>
      <c r="CB11" s="14">
        <f t="shared" si="19"/>
        <v>110.5007291728974</v>
      </c>
      <c r="CC11" s="14">
        <f t="shared" si="19"/>
        <v>79.47510236529749</v>
      </c>
      <c r="CD11" s="14">
        <f t="shared" si="19"/>
        <v>106.18432529882239</v>
      </c>
      <c r="CE11" s="14">
        <f t="shared" si="20"/>
        <v>564.4063700000006</v>
      </c>
      <c r="CF11" s="14">
        <f t="shared" si="20"/>
        <v>-178.28477999999996</v>
      </c>
      <c r="CG11" s="14">
        <f t="shared" si="20"/>
        <v>386.12158999999974</v>
      </c>
      <c r="CH11" s="24">
        <f aca="true" t="shared" si="64" ref="CH11:CM11">CH12+CH13+CH14+CH15</f>
        <v>26935.663500000002</v>
      </c>
      <c r="CI11" s="24">
        <f t="shared" si="64"/>
        <v>68.39013</v>
      </c>
      <c r="CJ11" s="24">
        <f t="shared" si="64"/>
        <v>27004.053630000002</v>
      </c>
      <c r="CK11" s="24">
        <f t="shared" si="64"/>
        <v>29841.60744</v>
      </c>
      <c r="CL11" s="24">
        <f t="shared" si="64"/>
        <v>58.03015</v>
      </c>
      <c r="CM11" s="24">
        <f t="shared" si="64"/>
        <v>29899.637590000002</v>
      </c>
      <c r="CN11" s="25">
        <f t="shared" si="22"/>
        <v>110.78846244125376</v>
      </c>
      <c r="CO11" s="14">
        <f t="shared" si="22"/>
        <v>84.85164452823821</v>
      </c>
      <c r="CP11" s="14">
        <f t="shared" si="22"/>
        <v>110.72277517914262</v>
      </c>
      <c r="CQ11" s="14">
        <f t="shared" si="23"/>
        <v>2905.9439399999974</v>
      </c>
      <c r="CR11" s="14">
        <f t="shared" si="23"/>
        <v>-10.35998</v>
      </c>
      <c r="CS11" s="14">
        <f t="shared" si="23"/>
        <v>2895.58396</v>
      </c>
      <c r="CT11" s="24">
        <f aca="true" t="shared" si="65" ref="CT11:CY11">CT12+CT13+CT14+CT15</f>
        <v>6399.292000000001</v>
      </c>
      <c r="CU11" s="24">
        <f t="shared" si="65"/>
        <v>24.854</v>
      </c>
      <c r="CV11" s="24">
        <f t="shared" si="65"/>
        <v>6424.146000000001</v>
      </c>
      <c r="CW11" s="24">
        <f t="shared" si="65"/>
        <v>6493.897999999999</v>
      </c>
      <c r="CX11" s="24">
        <f t="shared" si="65"/>
        <v>19.781</v>
      </c>
      <c r="CY11" s="24">
        <f t="shared" si="65"/>
        <v>6513.678999999999</v>
      </c>
      <c r="CZ11" s="25">
        <f t="shared" si="25"/>
        <v>101.47838229604147</v>
      </c>
      <c r="DA11" s="14">
        <f t="shared" si="25"/>
        <v>79.58879858372897</v>
      </c>
      <c r="DB11" s="14">
        <f t="shared" si="25"/>
        <v>101.39369497517646</v>
      </c>
      <c r="DC11" s="14">
        <f t="shared" si="26"/>
        <v>94.60599999999795</v>
      </c>
      <c r="DD11" s="14">
        <f t="shared" si="26"/>
        <v>-5.073</v>
      </c>
      <c r="DE11" s="14">
        <f t="shared" si="26"/>
        <v>89.53299999999854</v>
      </c>
      <c r="DF11" s="24">
        <f aca="true" t="shared" si="66" ref="DF11:DK11">DF12+DF13+DF14+DF15</f>
        <v>9078.907</v>
      </c>
      <c r="DG11" s="24">
        <f t="shared" si="66"/>
        <v>15.267</v>
      </c>
      <c r="DH11" s="24">
        <f t="shared" si="66"/>
        <v>9094.173999999999</v>
      </c>
      <c r="DI11" s="24">
        <f t="shared" si="66"/>
        <v>6285.077</v>
      </c>
      <c r="DJ11" s="24">
        <f t="shared" si="66"/>
        <v>6.722</v>
      </c>
      <c r="DK11" s="24">
        <f t="shared" si="66"/>
        <v>6291.799</v>
      </c>
      <c r="DL11" s="14">
        <f t="shared" si="28"/>
        <v>69.22724288287127</v>
      </c>
      <c r="DM11" s="14">
        <f t="shared" si="28"/>
        <v>44.029606340472924</v>
      </c>
      <c r="DN11" s="14">
        <f t="shared" si="28"/>
        <v>69.18494191995887</v>
      </c>
      <c r="DO11" s="14">
        <f t="shared" si="29"/>
        <v>-2793.829999999999</v>
      </c>
      <c r="DP11" s="14">
        <f t="shared" si="29"/>
        <v>-8.544999999999998</v>
      </c>
      <c r="DQ11" s="14">
        <f t="shared" si="29"/>
        <v>-2802.374999999999</v>
      </c>
      <c r="DR11" s="24">
        <f>DR12+DR13+DR14+DR15</f>
        <v>87871.792</v>
      </c>
      <c r="DS11" s="24">
        <f>DS12+DS13+DS14+DS15</f>
        <v>85772.81900000002</v>
      </c>
      <c r="DT11" s="14">
        <f t="shared" si="54"/>
        <v>97.61132332432689</v>
      </c>
      <c r="DU11" s="14">
        <f t="shared" si="55"/>
        <v>-2098.9729999999836</v>
      </c>
      <c r="DV11" s="15">
        <f aca="true" t="shared" si="67" ref="DV11:EC11">DV12+DV13+DV14+DV15</f>
        <v>87871.792</v>
      </c>
      <c r="DW11" s="15">
        <f t="shared" si="67"/>
        <v>87920.49136999999</v>
      </c>
      <c r="DX11" s="15">
        <f t="shared" si="67"/>
        <v>4221.11423</v>
      </c>
      <c r="DY11" s="15">
        <f t="shared" si="67"/>
        <v>180013.39760000003</v>
      </c>
      <c r="DZ11" s="15">
        <f t="shared" si="67"/>
        <v>85772.81900000002</v>
      </c>
      <c r="EA11" s="15">
        <f t="shared" si="67"/>
        <v>95051.75109</v>
      </c>
      <c r="EB11" s="15">
        <f t="shared" si="67"/>
        <v>3624.3096600000003</v>
      </c>
      <c r="EC11" s="15">
        <f t="shared" si="67"/>
        <v>184448.87975</v>
      </c>
      <c r="ED11" s="15">
        <f t="shared" si="31"/>
        <v>97.61132332432689</v>
      </c>
      <c r="EE11" s="15">
        <f t="shared" si="31"/>
        <v>108.11103260329745</v>
      </c>
      <c r="EF11" s="15">
        <f t="shared" si="31"/>
        <v>85.86144469253087</v>
      </c>
      <c r="EG11" s="15">
        <f t="shared" si="31"/>
        <v>102.46397335372552</v>
      </c>
      <c r="EH11" s="15">
        <f t="shared" si="32"/>
        <v>-2098.9729999999836</v>
      </c>
      <c r="EI11" s="15">
        <f t="shared" si="32"/>
        <v>7131.259720000016</v>
      </c>
      <c r="EJ11" s="15">
        <f t="shared" si="32"/>
        <v>-596.8045699999998</v>
      </c>
      <c r="EK11" s="15">
        <f t="shared" si="32"/>
        <v>4435.482149999967</v>
      </c>
    </row>
    <row r="12" spans="1:141" s="42" customFormat="1" ht="15.75" customHeight="1">
      <c r="A12" s="8" t="s">
        <v>19</v>
      </c>
      <c r="B12" s="18">
        <v>2932.48231</v>
      </c>
      <c r="C12" s="18"/>
      <c r="D12" s="19">
        <f>B12+C12</f>
        <v>2932.48231</v>
      </c>
      <c r="E12" s="18">
        <v>4412.87627</v>
      </c>
      <c r="F12" s="18"/>
      <c r="G12" s="19">
        <f>E12+F12</f>
        <v>4412.87627</v>
      </c>
      <c r="H12" s="16">
        <f t="shared" si="1"/>
        <v>150.48262200770102</v>
      </c>
      <c r="I12" s="20" t="e">
        <f t="shared" si="1"/>
        <v>#DIV/0!</v>
      </c>
      <c r="J12" s="20">
        <f t="shared" si="1"/>
        <v>150.48262200770102</v>
      </c>
      <c r="K12" s="20">
        <f t="shared" si="2"/>
        <v>1480.3939599999999</v>
      </c>
      <c r="L12" s="20">
        <f t="shared" si="2"/>
        <v>0</v>
      </c>
      <c r="M12" s="20">
        <f t="shared" si="2"/>
        <v>1480.3939599999999</v>
      </c>
      <c r="N12" s="18">
        <v>2267.89437</v>
      </c>
      <c r="O12" s="18"/>
      <c r="P12" s="19">
        <f>N12+O12</f>
        <v>2267.89437</v>
      </c>
      <c r="Q12" s="18">
        <v>2905.37091</v>
      </c>
      <c r="R12" s="18"/>
      <c r="S12" s="19">
        <f>Q12+R12</f>
        <v>2905.37091</v>
      </c>
      <c r="T12" s="20">
        <f t="shared" si="4"/>
        <v>128.10874035548667</v>
      </c>
      <c r="U12" s="20" t="e">
        <f t="shared" si="4"/>
        <v>#DIV/0!</v>
      </c>
      <c r="V12" s="20">
        <f t="shared" si="4"/>
        <v>128.10874035548667</v>
      </c>
      <c r="W12" s="20">
        <f t="shared" si="5"/>
        <v>637.4765400000001</v>
      </c>
      <c r="X12" s="20">
        <f t="shared" si="5"/>
        <v>0</v>
      </c>
      <c r="Y12" s="20">
        <f t="shared" si="5"/>
        <v>637.4765400000001</v>
      </c>
      <c r="Z12" s="18">
        <v>3912.574</v>
      </c>
      <c r="AA12" s="18"/>
      <c r="AB12" s="19">
        <f>Z12+AA12</f>
        <v>3912.574</v>
      </c>
      <c r="AC12" s="18">
        <v>5725.242</v>
      </c>
      <c r="AD12" s="18"/>
      <c r="AE12" s="19">
        <f>AC12+AD12</f>
        <v>5725.242</v>
      </c>
      <c r="AF12" s="21">
        <f t="shared" si="7"/>
        <v>146.32929626378953</v>
      </c>
      <c r="AG12" s="21" t="e">
        <f t="shared" si="7"/>
        <v>#DIV/0!</v>
      </c>
      <c r="AH12" s="21">
        <f t="shared" si="7"/>
        <v>146.32929626378953</v>
      </c>
      <c r="AI12" s="21">
        <f t="shared" si="8"/>
        <v>1812.6680000000001</v>
      </c>
      <c r="AJ12" s="21">
        <f t="shared" si="8"/>
        <v>0</v>
      </c>
      <c r="AK12" s="21">
        <f t="shared" si="8"/>
        <v>1812.6680000000001</v>
      </c>
      <c r="AL12" s="18">
        <v>3478.98758</v>
      </c>
      <c r="AM12" s="18"/>
      <c r="AN12" s="19">
        <f>AL12+AM12</f>
        <v>3478.98758</v>
      </c>
      <c r="AO12" s="18">
        <v>4242.55253</v>
      </c>
      <c r="AP12" s="18"/>
      <c r="AQ12" s="19">
        <f>AO12+AP12</f>
        <v>4242.55253</v>
      </c>
      <c r="AR12" s="20">
        <f t="shared" si="10"/>
        <v>121.94790675280306</v>
      </c>
      <c r="AS12" s="20" t="e">
        <f t="shared" si="10"/>
        <v>#DIV/0!</v>
      </c>
      <c r="AT12" s="20">
        <f t="shared" si="10"/>
        <v>121.94790675280306</v>
      </c>
      <c r="AU12" s="20">
        <f t="shared" si="11"/>
        <v>763.56495</v>
      </c>
      <c r="AV12" s="20">
        <f t="shared" si="11"/>
        <v>0</v>
      </c>
      <c r="AW12" s="20">
        <f t="shared" si="11"/>
        <v>763.56495</v>
      </c>
      <c r="AX12" s="18">
        <v>4443.03206</v>
      </c>
      <c r="AY12" s="18">
        <v>0</v>
      </c>
      <c r="AZ12" s="16">
        <f>AX12+AY12</f>
        <v>4443.03206</v>
      </c>
      <c r="BA12" s="16">
        <v>2753.3477900000003</v>
      </c>
      <c r="BB12" s="16">
        <v>0</v>
      </c>
      <c r="BC12" s="16">
        <f>BA12+BB12</f>
        <v>2753.3477900000003</v>
      </c>
      <c r="BD12" s="16">
        <f t="shared" si="13"/>
        <v>61.970018510287325</v>
      </c>
      <c r="BE12" s="20" t="e">
        <f t="shared" si="13"/>
        <v>#DIV/0!</v>
      </c>
      <c r="BF12" s="20">
        <f t="shared" si="13"/>
        <v>61.970018510287325</v>
      </c>
      <c r="BG12" s="20">
        <f t="shared" si="14"/>
        <v>-1689.6842699999993</v>
      </c>
      <c r="BH12" s="20">
        <f t="shared" si="14"/>
        <v>0</v>
      </c>
      <c r="BI12" s="20">
        <f t="shared" si="14"/>
        <v>-1689.6842699999993</v>
      </c>
      <c r="BJ12" s="18">
        <v>3691.408</v>
      </c>
      <c r="BK12" s="18"/>
      <c r="BL12" s="19">
        <f>BJ12+BK12</f>
        <v>3691.408</v>
      </c>
      <c r="BM12" s="18">
        <v>7804.411</v>
      </c>
      <c r="BN12" s="18"/>
      <c r="BO12" s="19">
        <f>BM12+BN12</f>
        <v>7804.411</v>
      </c>
      <c r="BP12" s="20">
        <f t="shared" si="16"/>
        <v>211.42098082899534</v>
      </c>
      <c r="BQ12" s="20" t="e">
        <f t="shared" si="16"/>
        <v>#DIV/0!</v>
      </c>
      <c r="BR12" s="20">
        <f t="shared" si="16"/>
        <v>211.42098082899534</v>
      </c>
      <c r="BS12" s="20">
        <f t="shared" si="17"/>
        <v>4113.003000000001</v>
      </c>
      <c r="BT12" s="20">
        <f t="shared" si="17"/>
        <v>0</v>
      </c>
      <c r="BU12" s="20">
        <f t="shared" si="17"/>
        <v>4113.003000000001</v>
      </c>
      <c r="BV12" s="18">
        <v>4509.73021</v>
      </c>
      <c r="BW12" s="18"/>
      <c r="BX12" s="19">
        <f>BV12+BW12</f>
        <v>4509.73021</v>
      </c>
      <c r="BY12" s="18">
        <v>5254.41719</v>
      </c>
      <c r="BZ12" s="18"/>
      <c r="CA12" s="19">
        <f>BY12+BZ12</f>
        <v>5254.41719</v>
      </c>
      <c r="CB12" s="20">
        <f t="shared" si="19"/>
        <v>116.51289423807904</v>
      </c>
      <c r="CC12" s="20" t="e">
        <f t="shared" si="19"/>
        <v>#DIV/0!</v>
      </c>
      <c r="CD12" s="20">
        <f t="shared" si="19"/>
        <v>116.51289423807904</v>
      </c>
      <c r="CE12" s="20">
        <f t="shared" si="20"/>
        <v>744.6869800000004</v>
      </c>
      <c r="CF12" s="20">
        <f t="shared" si="20"/>
        <v>0</v>
      </c>
      <c r="CG12" s="20">
        <f t="shared" si="20"/>
        <v>744.6869800000004</v>
      </c>
      <c r="CH12" s="18">
        <v>22412.02438</v>
      </c>
      <c r="CI12" s="18">
        <v>0</v>
      </c>
      <c r="CJ12" s="19">
        <f>CH12+CI12</f>
        <v>22412.02438</v>
      </c>
      <c r="CK12" s="18">
        <v>25733.19772</v>
      </c>
      <c r="CL12" s="18">
        <v>0</v>
      </c>
      <c r="CM12" s="19">
        <f>CK12+CL12</f>
        <v>25733.19772</v>
      </c>
      <c r="CN12" s="16">
        <f t="shared" si="22"/>
        <v>114.81871197214895</v>
      </c>
      <c r="CO12" s="20" t="e">
        <f t="shared" si="22"/>
        <v>#DIV/0!</v>
      </c>
      <c r="CP12" s="20">
        <f t="shared" si="22"/>
        <v>114.81871197214895</v>
      </c>
      <c r="CQ12" s="20">
        <f t="shared" si="23"/>
        <v>3321.173340000001</v>
      </c>
      <c r="CR12" s="20">
        <f t="shared" si="23"/>
        <v>0</v>
      </c>
      <c r="CS12" s="20">
        <f t="shared" si="23"/>
        <v>3321.173340000001</v>
      </c>
      <c r="CT12" s="18">
        <v>5276.81</v>
      </c>
      <c r="CU12" s="18"/>
      <c r="CV12" s="19">
        <f>CT12+CU12</f>
        <v>5276.81</v>
      </c>
      <c r="CW12" s="18">
        <v>5502.248</v>
      </c>
      <c r="CX12" s="18"/>
      <c r="CY12" s="19">
        <f>CW12+CX12</f>
        <v>5502.248</v>
      </c>
      <c r="CZ12" s="16">
        <f t="shared" si="25"/>
        <v>104.27224023605169</v>
      </c>
      <c r="DA12" s="20" t="e">
        <f t="shared" si="25"/>
        <v>#DIV/0!</v>
      </c>
      <c r="DB12" s="20">
        <f t="shared" si="25"/>
        <v>104.27224023605169</v>
      </c>
      <c r="DC12" s="14">
        <f t="shared" si="26"/>
        <v>225.4379999999992</v>
      </c>
      <c r="DD12" s="20">
        <f t="shared" si="26"/>
        <v>0</v>
      </c>
      <c r="DE12" s="20">
        <f t="shared" si="26"/>
        <v>225.4379999999992</v>
      </c>
      <c r="DF12" s="18">
        <v>6871.36</v>
      </c>
      <c r="DG12" s="18"/>
      <c r="DH12" s="19">
        <f>DF12+DG12</f>
        <v>6871.36</v>
      </c>
      <c r="DI12" s="18">
        <v>4199.852</v>
      </c>
      <c r="DJ12" s="18">
        <v>0</v>
      </c>
      <c r="DK12" s="19">
        <f>DI12+DJ12</f>
        <v>4199.852</v>
      </c>
      <c r="DL12" s="20">
        <f t="shared" si="28"/>
        <v>61.12111721697014</v>
      </c>
      <c r="DM12" s="20" t="e">
        <f t="shared" si="28"/>
        <v>#DIV/0!</v>
      </c>
      <c r="DN12" s="20">
        <f t="shared" si="28"/>
        <v>61.12111721697014</v>
      </c>
      <c r="DO12" s="20">
        <f t="shared" si="29"/>
        <v>-2671.508</v>
      </c>
      <c r="DP12" s="20">
        <f t="shared" si="29"/>
        <v>0</v>
      </c>
      <c r="DQ12" s="20">
        <f t="shared" si="29"/>
        <v>-2671.508</v>
      </c>
      <c r="DR12" s="18">
        <v>76051.751</v>
      </c>
      <c r="DS12" s="18">
        <v>74341.686</v>
      </c>
      <c r="DT12" s="20">
        <f t="shared" si="54"/>
        <v>97.75144559130531</v>
      </c>
      <c r="DU12" s="20">
        <f t="shared" si="55"/>
        <v>-1710.0650000000023</v>
      </c>
      <c r="DV12" s="21">
        <f>DR12</f>
        <v>76051.751</v>
      </c>
      <c r="DW12" s="21">
        <f aca="true" t="shared" si="68" ref="DW12:DX15">B12+N12+Z12+AL12+AX12+BJ12+BV12+CH12+CT12+DF12</f>
        <v>59796.30291</v>
      </c>
      <c r="DX12" s="21">
        <f t="shared" si="68"/>
        <v>0</v>
      </c>
      <c r="DY12" s="21">
        <f>DV12+DW12+DX12</f>
        <v>135848.05391000002</v>
      </c>
      <c r="DZ12" s="21">
        <f>DS12</f>
        <v>74341.686</v>
      </c>
      <c r="EA12" s="21">
        <f aca="true" t="shared" si="69" ref="EA12:EB15">E12+Q12+AC12+AO12+BA12+BM12+BY12+CK12+CW12+DI12</f>
        <v>68533.51541</v>
      </c>
      <c r="EB12" s="21">
        <f t="shared" si="69"/>
        <v>0</v>
      </c>
      <c r="EC12" s="21">
        <f>DZ12+EA12+EB12</f>
        <v>142875.20141</v>
      </c>
      <c r="ED12" s="21">
        <f t="shared" si="31"/>
        <v>97.75144559130531</v>
      </c>
      <c r="EE12" s="21">
        <f t="shared" si="31"/>
        <v>114.61162659696615</v>
      </c>
      <c r="EF12" s="21" t="e">
        <f t="shared" si="31"/>
        <v>#DIV/0!</v>
      </c>
      <c r="EG12" s="21">
        <f t="shared" si="31"/>
        <v>105.17279953429109</v>
      </c>
      <c r="EH12" s="21">
        <f t="shared" si="32"/>
        <v>-1710.0650000000023</v>
      </c>
      <c r="EI12" s="21">
        <f t="shared" si="32"/>
        <v>8737.212500000009</v>
      </c>
      <c r="EJ12" s="21">
        <f t="shared" si="32"/>
        <v>0</v>
      </c>
      <c r="EK12" s="21">
        <f t="shared" si="32"/>
        <v>7027.147499999992</v>
      </c>
    </row>
    <row r="13" spans="1:141" s="42" customFormat="1" ht="15.75" customHeight="1">
      <c r="A13" s="8" t="s">
        <v>50</v>
      </c>
      <c r="B13" s="18">
        <v>2622.84021</v>
      </c>
      <c r="C13" s="18"/>
      <c r="D13" s="19">
        <f>B13+C13</f>
        <v>2622.84021</v>
      </c>
      <c r="E13" s="18">
        <v>2651.56747</v>
      </c>
      <c r="F13" s="18"/>
      <c r="G13" s="19">
        <f>E13+F13</f>
        <v>2651.56747</v>
      </c>
      <c r="H13" s="16">
        <f t="shared" si="1"/>
        <v>101.09527297509291</v>
      </c>
      <c r="I13" s="20" t="e">
        <f t="shared" si="1"/>
        <v>#DIV/0!</v>
      </c>
      <c r="J13" s="20">
        <f t="shared" si="1"/>
        <v>101.09527297509291</v>
      </c>
      <c r="K13" s="20">
        <f t="shared" si="2"/>
        <v>28.727260000000115</v>
      </c>
      <c r="L13" s="20">
        <f t="shared" si="2"/>
        <v>0</v>
      </c>
      <c r="M13" s="20">
        <f t="shared" si="2"/>
        <v>28.727260000000115</v>
      </c>
      <c r="N13" s="18">
        <v>1169.00758</v>
      </c>
      <c r="O13" s="18"/>
      <c r="P13" s="19">
        <f>N13+O13</f>
        <v>1169.00758</v>
      </c>
      <c r="Q13" s="18">
        <v>1000.16365</v>
      </c>
      <c r="R13" s="18"/>
      <c r="S13" s="19">
        <f>Q13+R13</f>
        <v>1000.16365</v>
      </c>
      <c r="T13" s="20">
        <f t="shared" si="4"/>
        <v>85.55664369601436</v>
      </c>
      <c r="U13" s="20" t="e">
        <f t="shared" si="4"/>
        <v>#DIV/0!</v>
      </c>
      <c r="V13" s="20">
        <f t="shared" si="4"/>
        <v>85.55664369601436</v>
      </c>
      <c r="W13" s="20">
        <f t="shared" si="5"/>
        <v>-168.84393</v>
      </c>
      <c r="X13" s="20">
        <f t="shared" si="5"/>
        <v>0</v>
      </c>
      <c r="Y13" s="20">
        <f t="shared" si="5"/>
        <v>-168.84393</v>
      </c>
      <c r="Z13" s="18">
        <v>1754.831</v>
      </c>
      <c r="AA13" s="18">
        <v>309.59</v>
      </c>
      <c r="AB13" s="19">
        <f>Z13+AA13</f>
        <v>2064.421</v>
      </c>
      <c r="AC13" s="18">
        <v>1780.578</v>
      </c>
      <c r="AD13" s="18">
        <v>314.112</v>
      </c>
      <c r="AE13" s="19">
        <f>AC13+AD13</f>
        <v>2094.69</v>
      </c>
      <c r="AF13" s="21">
        <f t="shared" si="7"/>
        <v>101.46720681364758</v>
      </c>
      <c r="AG13" s="21">
        <f t="shared" si="7"/>
        <v>101.46064149358831</v>
      </c>
      <c r="AH13" s="21">
        <f t="shared" si="7"/>
        <v>101.46622224827205</v>
      </c>
      <c r="AI13" s="21">
        <f t="shared" si="8"/>
        <v>25.74700000000007</v>
      </c>
      <c r="AJ13" s="21">
        <f t="shared" si="8"/>
        <v>4.522000000000048</v>
      </c>
      <c r="AK13" s="21">
        <f t="shared" si="8"/>
        <v>30.269000000000233</v>
      </c>
      <c r="AL13" s="18">
        <v>2972.35975</v>
      </c>
      <c r="AM13" s="18"/>
      <c r="AN13" s="19">
        <f>AL13+AM13</f>
        <v>2972.35975</v>
      </c>
      <c r="AO13" s="18">
        <v>3023.661</v>
      </c>
      <c r="AP13" s="18"/>
      <c r="AQ13" s="19">
        <f>AO13+AP13</f>
        <v>3023.661</v>
      </c>
      <c r="AR13" s="20">
        <f t="shared" si="10"/>
        <v>101.72594350330574</v>
      </c>
      <c r="AS13" s="20" t="e">
        <f t="shared" si="10"/>
        <v>#DIV/0!</v>
      </c>
      <c r="AT13" s="20">
        <f t="shared" si="10"/>
        <v>101.72594350330574</v>
      </c>
      <c r="AU13" s="20">
        <f t="shared" si="11"/>
        <v>51.30124999999998</v>
      </c>
      <c r="AV13" s="20">
        <f t="shared" si="11"/>
        <v>0</v>
      </c>
      <c r="AW13" s="20">
        <f t="shared" si="11"/>
        <v>51.30124999999998</v>
      </c>
      <c r="AX13" s="18">
        <v>1964.96552</v>
      </c>
      <c r="AY13" s="18">
        <v>0</v>
      </c>
      <c r="AZ13" s="16">
        <f>AX13+AY13</f>
        <v>1964.96552</v>
      </c>
      <c r="BA13" s="16">
        <v>1706.16902</v>
      </c>
      <c r="BB13" s="16">
        <v>0</v>
      </c>
      <c r="BC13" s="16">
        <f>BA13+BB13</f>
        <v>1706.16902</v>
      </c>
      <c r="BD13" s="16">
        <f t="shared" si="13"/>
        <v>86.82946355211362</v>
      </c>
      <c r="BE13" s="20" t="e">
        <f t="shared" si="13"/>
        <v>#DIV/0!</v>
      </c>
      <c r="BF13" s="20">
        <f t="shared" si="13"/>
        <v>86.82946355211362</v>
      </c>
      <c r="BG13" s="20">
        <f t="shared" si="14"/>
        <v>-258.7964999999999</v>
      </c>
      <c r="BH13" s="20">
        <f t="shared" si="14"/>
        <v>0</v>
      </c>
      <c r="BI13" s="20">
        <f t="shared" si="14"/>
        <v>-258.7964999999999</v>
      </c>
      <c r="BJ13" s="18">
        <v>2905.256</v>
      </c>
      <c r="BK13" s="18"/>
      <c r="BL13" s="19">
        <f>BJ13+BK13</f>
        <v>2905.256</v>
      </c>
      <c r="BM13" s="18">
        <v>2983.097</v>
      </c>
      <c r="BN13" s="18"/>
      <c r="BO13" s="19">
        <f>BM13+BN13</f>
        <v>2983.097</v>
      </c>
      <c r="BP13" s="20">
        <f t="shared" si="16"/>
        <v>102.679316383823</v>
      </c>
      <c r="BQ13" s="20" t="e">
        <f t="shared" si="16"/>
        <v>#DIV/0!</v>
      </c>
      <c r="BR13" s="20">
        <f t="shared" si="16"/>
        <v>102.679316383823</v>
      </c>
      <c r="BS13" s="20">
        <f t="shared" si="17"/>
        <v>77.84100000000035</v>
      </c>
      <c r="BT13" s="20">
        <f t="shared" si="17"/>
        <v>0</v>
      </c>
      <c r="BU13" s="20">
        <f t="shared" si="17"/>
        <v>77.84100000000035</v>
      </c>
      <c r="BV13" s="18">
        <v>810.17768</v>
      </c>
      <c r="BW13" s="18">
        <v>810.17776</v>
      </c>
      <c r="BX13" s="19">
        <f>BV13+BW13</f>
        <v>1620.35544</v>
      </c>
      <c r="BY13" s="18">
        <v>655.89398</v>
      </c>
      <c r="BZ13" s="18">
        <v>655.8363</v>
      </c>
      <c r="CA13" s="19">
        <f>BY13+BZ13</f>
        <v>1311.7302800000002</v>
      </c>
      <c r="CB13" s="20">
        <f t="shared" si="19"/>
        <v>80.95680690685036</v>
      </c>
      <c r="CC13" s="20">
        <f t="shared" si="19"/>
        <v>80.94967948762257</v>
      </c>
      <c r="CD13" s="20">
        <f t="shared" si="19"/>
        <v>80.95324319706053</v>
      </c>
      <c r="CE13" s="20">
        <f t="shared" si="20"/>
        <v>-154.28369999999995</v>
      </c>
      <c r="CF13" s="20">
        <f t="shared" si="20"/>
        <v>-154.34145999999998</v>
      </c>
      <c r="CG13" s="20">
        <f t="shared" si="20"/>
        <v>-308.6251599999998</v>
      </c>
      <c r="CH13" s="18">
        <v>4335.60202</v>
      </c>
      <c r="CI13" s="18">
        <v>0</v>
      </c>
      <c r="CJ13" s="19">
        <f>CH13+CI13</f>
        <v>4335.60202</v>
      </c>
      <c r="CK13" s="18">
        <v>3945.43149</v>
      </c>
      <c r="CL13" s="18">
        <v>0</v>
      </c>
      <c r="CM13" s="19">
        <f>CK13+CL13</f>
        <v>3945.43149</v>
      </c>
      <c r="CN13" s="16">
        <f t="shared" si="22"/>
        <v>91.00077617363965</v>
      </c>
      <c r="CO13" s="20" t="e">
        <f t="shared" si="22"/>
        <v>#DIV/0!</v>
      </c>
      <c r="CP13" s="20">
        <f t="shared" si="22"/>
        <v>91.00077617363965</v>
      </c>
      <c r="CQ13" s="20">
        <f t="shared" si="23"/>
        <v>-390.1705300000003</v>
      </c>
      <c r="CR13" s="20">
        <f t="shared" si="23"/>
        <v>0</v>
      </c>
      <c r="CS13" s="20">
        <f t="shared" si="23"/>
        <v>-390.1705300000003</v>
      </c>
      <c r="CT13" s="18">
        <v>1064.489</v>
      </c>
      <c r="CU13" s="18"/>
      <c r="CV13" s="19">
        <f>CT13+CU13</f>
        <v>1064.489</v>
      </c>
      <c r="CW13" s="18">
        <v>945.495</v>
      </c>
      <c r="CX13" s="18"/>
      <c r="CY13" s="19">
        <f>CW13+CX13</f>
        <v>945.495</v>
      </c>
      <c r="CZ13" s="16">
        <f t="shared" si="25"/>
        <v>88.82149087496441</v>
      </c>
      <c r="DA13" s="20" t="e">
        <f t="shared" si="25"/>
        <v>#DIV/0!</v>
      </c>
      <c r="DB13" s="20">
        <f t="shared" si="25"/>
        <v>88.82149087496441</v>
      </c>
      <c r="DC13" s="14">
        <f t="shared" si="26"/>
        <v>-118.99400000000003</v>
      </c>
      <c r="DD13" s="20">
        <f t="shared" si="26"/>
        <v>0</v>
      </c>
      <c r="DE13" s="20">
        <f t="shared" si="26"/>
        <v>-118.99400000000003</v>
      </c>
      <c r="DF13" s="18">
        <v>2112.135</v>
      </c>
      <c r="DG13" s="18"/>
      <c r="DH13" s="19">
        <f>DF13+DG13</f>
        <v>2112.135</v>
      </c>
      <c r="DI13" s="18">
        <v>2005.811</v>
      </c>
      <c r="DJ13" s="18">
        <v>0</v>
      </c>
      <c r="DK13" s="19">
        <f>DI13+DJ13</f>
        <v>2005.811</v>
      </c>
      <c r="DL13" s="20">
        <f t="shared" si="28"/>
        <v>94.96604146988709</v>
      </c>
      <c r="DM13" s="20" t="e">
        <f t="shared" si="28"/>
        <v>#DIV/0!</v>
      </c>
      <c r="DN13" s="20">
        <f t="shared" si="28"/>
        <v>94.96604146988709</v>
      </c>
      <c r="DO13" s="20">
        <f t="shared" si="29"/>
        <v>-106.3240000000003</v>
      </c>
      <c r="DP13" s="20">
        <f t="shared" si="29"/>
        <v>0</v>
      </c>
      <c r="DQ13" s="20">
        <f t="shared" si="29"/>
        <v>-106.3240000000003</v>
      </c>
      <c r="DR13" s="18">
        <v>11558.337</v>
      </c>
      <c r="DS13" s="18">
        <v>11027.835</v>
      </c>
      <c r="DT13" s="20">
        <f t="shared" si="54"/>
        <v>95.41022207606508</v>
      </c>
      <c r="DU13" s="20">
        <f t="shared" si="55"/>
        <v>-530.5020000000004</v>
      </c>
      <c r="DV13" s="21">
        <f aca="true" t="shared" si="70" ref="DV13:DV24">DR13</f>
        <v>11558.337</v>
      </c>
      <c r="DW13" s="21">
        <f t="shared" si="68"/>
        <v>21711.663760000003</v>
      </c>
      <c r="DX13" s="21">
        <f t="shared" si="68"/>
        <v>1119.76776</v>
      </c>
      <c r="DY13" s="21">
        <f aca="true" t="shared" si="71" ref="DY13:DY24">DV13+DW13+DX13</f>
        <v>34389.768520000005</v>
      </c>
      <c r="DZ13" s="21">
        <f aca="true" t="shared" si="72" ref="DZ13:DZ24">DS13</f>
        <v>11027.835</v>
      </c>
      <c r="EA13" s="21">
        <f t="shared" si="69"/>
        <v>20697.86761</v>
      </c>
      <c r="EB13" s="21">
        <f t="shared" si="69"/>
        <v>969.9483</v>
      </c>
      <c r="EC13" s="21">
        <f aca="true" t="shared" si="73" ref="EC13:EC24">DZ13+EA13+EB13</f>
        <v>32695.65091</v>
      </c>
      <c r="ED13" s="21">
        <f t="shared" si="31"/>
        <v>95.41022207606508</v>
      </c>
      <c r="EE13" s="21">
        <f t="shared" si="31"/>
        <v>95.33063812517332</v>
      </c>
      <c r="EF13" s="21">
        <f t="shared" si="31"/>
        <v>86.62048816265259</v>
      </c>
      <c r="EG13" s="21">
        <f t="shared" si="31"/>
        <v>95.0737743145472</v>
      </c>
      <c r="EH13" s="21">
        <f t="shared" si="32"/>
        <v>-530.5020000000004</v>
      </c>
      <c r="EI13" s="21">
        <f t="shared" si="32"/>
        <v>-1013.796150000002</v>
      </c>
      <c r="EJ13" s="21">
        <f t="shared" si="32"/>
        <v>-149.81945999999994</v>
      </c>
      <c r="EK13" s="21">
        <f t="shared" si="32"/>
        <v>-1694.1176100000048</v>
      </c>
    </row>
    <row r="14" spans="1:141" s="42" customFormat="1" ht="15.75" customHeight="1">
      <c r="A14" s="8" t="s">
        <v>20</v>
      </c>
      <c r="B14" s="18">
        <v>18.83841</v>
      </c>
      <c r="C14" s="18">
        <v>8.0736</v>
      </c>
      <c r="D14" s="19">
        <f>B14+C14</f>
        <v>26.912010000000002</v>
      </c>
      <c r="E14" s="18">
        <v>19.89297</v>
      </c>
      <c r="F14" s="18">
        <v>8.52556</v>
      </c>
      <c r="G14" s="19">
        <f>E14+F14</f>
        <v>28.418529999999997</v>
      </c>
      <c r="H14" s="16">
        <f t="shared" si="1"/>
        <v>105.59792466561669</v>
      </c>
      <c r="I14" s="20">
        <f t="shared" si="1"/>
        <v>105.59799841458582</v>
      </c>
      <c r="J14" s="20">
        <f t="shared" si="1"/>
        <v>105.59794679029919</v>
      </c>
      <c r="K14" s="20">
        <f t="shared" si="2"/>
        <v>1.0545599999999986</v>
      </c>
      <c r="L14" s="20">
        <f t="shared" si="2"/>
        <v>0.4519599999999997</v>
      </c>
      <c r="M14" s="20">
        <f t="shared" si="2"/>
        <v>1.5065199999999948</v>
      </c>
      <c r="N14" s="18">
        <v>22.79357</v>
      </c>
      <c r="O14" s="18">
        <v>9.76868</v>
      </c>
      <c r="P14" s="19">
        <f>N14+O14</f>
        <v>32.56225</v>
      </c>
      <c r="Q14" s="18">
        <v>5.45084</v>
      </c>
      <c r="R14" s="18">
        <v>2.33608</v>
      </c>
      <c r="S14" s="19">
        <f>Q14+R14</f>
        <v>7.78692</v>
      </c>
      <c r="T14" s="20">
        <f t="shared" si="4"/>
        <v>23.9139371322702</v>
      </c>
      <c r="U14" s="20">
        <f t="shared" si="4"/>
        <v>23.913978142389762</v>
      </c>
      <c r="V14" s="20">
        <f t="shared" si="4"/>
        <v>23.913949435312364</v>
      </c>
      <c r="W14" s="20">
        <f t="shared" si="5"/>
        <v>-17.34273</v>
      </c>
      <c r="X14" s="20">
        <f t="shared" si="5"/>
        <v>-7.4326</v>
      </c>
      <c r="Y14" s="20">
        <f t="shared" si="5"/>
        <v>-24.775329999999997</v>
      </c>
      <c r="Z14" s="18">
        <v>2923.002</v>
      </c>
      <c r="AA14" s="18">
        <v>1252.715</v>
      </c>
      <c r="AB14" s="19">
        <f>Z14+AA14</f>
        <v>4175.717</v>
      </c>
      <c r="AC14" s="18">
        <v>2310.612</v>
      </c>
      <c r="AD14" s="18">
        <v>990.262</v>
      </c>
      <c r="AE14" s="19">
        <f>AC14+AD14</f>
        <v>3300.874</v>
      </c>
      <c r="AF14" s="21">
        <f t="shared" si="7"/>
        <v>79.04927878940897</v>
      </c>
      <c r="AG14" s="21">
        <f t="shared" si="7"/>
        <v>79.04926499642777</v>
      </c>
      <c r="AH14" s="21">
        <f t="shared" si="7"/>
        <v>79.04927465151495</v>
      </c>
      <c r="AI14" s="21">
        <f t="shared" si="8"/>
        <v>-612.3899999999999</v>
      </c>
      <c r="AJ14" s="21">
        <f t="shared" si="8"/>
        <v>-262.453</v>
      </c>
      <c r="AK14" s="21">
        <f t="shared" si="8"/>
        <v>-874.8429999999998</v>
      </c>
      <c r="AL14" s="18">
        <v>438.02939</v>
      </c>
      <c r="AM14" s="18">
        <v>187.7269</v>
      </c>
      <c r="AN14" s="19">
        <f>AL14+AM14</f>
        <v>625.75629</v>
      </c>
      <c r="AO14" s="18">
        <v>732.04257</v>
      </c>
      <c r="AP14" s="18">
        <v>313.73255</v>
      </c>
      <c r="AQ14" s="19">
        <f>AO14+AP14</f>
        <v>1045.77512</v>
      </c>
      <c r="AR14" s="20">
        <f t="shared" si="10"/>
        <v>167.12179290070011</v>
      </c>
      <c r="AS14" s="20">
        <f t="shared" si="10"/>
        <v>167.12178702146576</v>
      </c>
      <c r="AT14" s="20">
        <f t="shared" si="10"/>
        <v>167.12179113692966</v>
      </c>
      <c r="AU14" s="20">
        <f t="shared" si="11"/>
        <v>294.01318</v>
      </c>
      <c r="AV14" s="20">
        <f t="shared" si="11"/>
        <v>126.00565</v>
      </c>
      <c r="AW14" s="20">
        <f t="shared" si="11"/>
        <v>420.01883</v>
      </c>
      <c r="AX14" s="18">
        <v>722.18297</v>
      </c>
      <c r="AY14" s="18">
        <v>722.18303</v>
      </c>
      <c r="AZ14" s="16">
        <f>AX14+AY14</f>
        <v>1444.366</v>
      </c>
      <c r="BA14" s="16">
        <v>414.10215000000005</v>
      </c>
      <c r="BB14" s="16">
        <v>414.10221</v>
      </c>
      <c r="BC14" s="16">
        <f>BA14+BB14</f>
        <v>828.2043600000001</v>
      </c>
      <c r="BD14" s="16">
        <f t="shared" si="13"/>
        <v>57.34033717244815</v>
      </c>
      <c r="BE14" s="20">
        <f t="shared" si="13"/>
        <v>57.340340716674</v>
      </c>
      <c r="BF14" s="20">
        <f t="shared" si="13"/>
        <v>57.340338944561154</v>
      </c>
      <c r="BG14" s="20">
        <f t="shared" si="14"/>
        <v>-308.0808199999999</v>
      </c>
      <c r="BH14" s="20">
        <f t="shared" si="14"/>
        <v>-308.08082</v>
      </c>
      <c r="BI14" s="20">
        <f t="shared" si="14"/>
        <v>-616.1616399999999</v>
      </c>
      <c r="BJ14" s="18">
        <v>1758.11</v>
      </c>
      <c r="BK14" s="18">
        <v>753.919</v>
      </c>
      <c r="BL14" s="19">
        <f>BJ14+BK14</f>
        <v>2512.029</v>
      </c>
      <c r="BM14" s="18">
        <v>1912.028</v>
      </c>
      <c r="BN14" s="18">
        <v>806.364</v>
      </c>
      <c r="BO14" s="19">
        <f>BM14+BN14</f>
        <v>2718.392</v>
      </c>
      <c r="BP14" s="20">
        <f t="shared" si="16"/>
        <v>108.75474230850175</v>
      </c>
      <c r="BQ14" s="20">
        <f t="shared" si="16"/>
        <v>106.95631758849427</v>
      </c>
      <c r="BR14" s="20">
        <f t="shared" si="16"/>
        <v>108.21499274092774</v>
      </c>
      <c r="BS14" s="20">
        <f t="shared" si="17"/>
        <v>153.91800000000012</v>
      </c>
      <c r="BT14" s="20">
        <f t="shared" si="17"/>
        <v>52.44500000000005</v>
      </c>
      <c r="BU14" s="20">
        <f t="shared" si="17"/>
        <v>206.36299999999983</v>
      </c>
      <c r="BV14" s="18">
        <v>36.71079</v>
      </c>
      <c r="BW14" s="18">
        <v>15.7332</v>
      </c>
      <c r="BX14" s="19">
        <f>BV14+BW14</f>
        <v>52.44399</v>
      </c>
      <c r="BY14" s="18">
        <v>17.45285</v>
      </c>
      <c r="BZ14" s="18">
        <v>7.51408</v>
      </c>
      <c r="CA14" s="19">
        <f>BY14+BZ14</f>
        <v>24.96693</v>
      </c>
      <c r="CB14" s="20">
        <f t="shared" si="19"/>
        <v>47.54147213939008</v>
      </c>
      <c r="CC14" s="20">
        <f t="shared" si="19"/>
        <v>47.75938779142196</v>
      </c>
      <c r="CD14" s="20">
        <f t="shared" si="19"/>
        <v>47.60684684746527</v>
      </c>
      <c r="CE14" s="20">
        <f t="shared" si="20"/>
        <v>-19.25794</v>
      </c>
      <c r="CF14" s="20">
        <f t="shared" si="20"/>
        <v>-8.21912</v>
      </c>
      <c r="CG14" s="20">
        <f t="shared" si="20"/>
        <v>-27.477059999999998</v>
      </c>
      <c r="CH14" s="18">
        <v>159.5721</v>
      </c>
      <c r="CI14" s="18">
        <v>68.39013</v>
      </c>
      <c r="CJ14" s="19">
        <f>CH14+CI14</f>
        <v>227.96223</v>
      </c>
      <c r="CK14" s="18">
        <v>135.40368</v>
      </c>
      <c r="CL14" s="18">
        <v>58.03015</v>
      </c>
      <c r="CM14" s="19">
        <f>CK14+CL14</f>
        <v>193.43383</v>
      </c>
      <c r="CN14" s="16">
        <f t="shared" si="22"/>
        <v>84.85423203680342</v>
      </c>
      <c r="CO14" s="20">
        <f t="shared" si="22"/>
        <v>84.85164452823821</v>
      </c>
      <c r="CP14" s="20">
        <f t="shared" si="22"/>
        <v>84.85345576765063</v>
      </c>
      <c r="CQ14" s="20">
        <f t="shared" si="23"/>
        <v>-24.168419999999998</v>
      </c>
      <c r="CR14" s="20">
        <f t="shared" si="23"/>
        <v>-10.35998</v>
      </c>
      <c r="CS14" s="20">
        <f t="shared" si="23"/>
        <v>-34.528400000000005</v>
      </c>
      <c r="CT14" s="18">
        <v>57.993</v>
      </c>
      <c r="CU14" s="18">
        <v>24.854</v>
      </c>
      <c r="CV14" s="19">
        <f>CT14+CU14</f>
        <v>82.84700000000001</v>
      </c>
      <c r="CW14" s="18">
        <v>46.155</v>
      </c>
      <c r="CX14" s="18">
        <v>19.781</v>
      </c>
      <c r="CY14" s="19">
        <f>CW14+CX14</f>
        <v>65.936</v>
      </c>
      <c r="CZ14" s="16">
        <f t="shared" si="25"/>
        <v>79.58719155760178</v>
      </c>
      <c r="DA14" s="20">
        <f t="shared" si="25"/>
        <v>79.58879858372897</v>
      </c>
      <c r="DB14" s="20">
        <f t="shared" si="25"/>
        <v>79.5876736635002</v>
      </c>
      <c r="DC14" s="14">
        <f t="shared" si="26"/>
        <v>-11.838000000000001</v>
      </c>
      <c r="DD14" s="20">
        <f t="shared" si="26"/>
        <v>-5.073</v>
      </c>
      <c r="DE14" s="20">
        <f t="shared" si="26"/>
        <v>-16.911</v>
      </c>
      <c r="DF14" s="18">
        <v>35.623</v>
      </c>
      <c r="DG14" s="18">
        <v>15.267</v>
      </c>
      <c r="DH14" s="19">
        <f>DF14+DG14</f>
        <v>50.89</v>
      </c>
      <c r="DI14" s="18">
        <v>15.685</v>
      </c>
      <c r="DJ14" s="18">
        <v>6.722</v>
      </c>
      <c r="DK14" s="19">
        <f>DI14+DJ14</f>
        <v>22.407</v>
      </c>
      <c r="DL14" s="20">
        <f t="shared" si="28"/>
        <v>44.03054206551948</v>
      </c>
      <c r="DM14" s="20">
        <f t="shared" si="28"/>
        <v>44.029606340472924</v>
      </c>
      <c r="DN14" s="20">
        <f t="shared" si="28"/>
        <v>44.0302613480055</v>
      </c>
      <c r="DO14" s="20">
        <f t="shared" si="29"/>
        <v>-19.937999999999995</v>
      </c>
      <c r="DP14" s="20">
        <f t="shared" si="29"/>
        <v>-8.544999999999998</v>
      </c>
      <c r="DQ14" s="20">
        <f t="shared" si="29"/>
        <v>-28.483</v>
      </c>
      <c r="DR14" s="18">
        <v>100.675</v>
      </c>
      <c r="DS14" s="18">
        <v>89.357</v>
      </c>
      <c r="DT14" s="20">
        <f t="shared" si="54"/>
        <v>88.75788428110256</v>
      </c>
      <c r="DU14" s="20">
        <f t="shared" si="55"/>
        <v>-11.317999999999998</v>
      </c>
      <c r="DV14" s="21">
        <f t="shared" si="70"/>
        <v>100.675</v>
      </c>
      <c r="DW14" s="21">
        <f t="shared" si="68"/>
        <v>6172.85523</v>
      </c>
      <c r="DX14" s="21">
        <f t="shared" si="68"/>
        <v>3058.6305399999997</v>
      </c>
      <c r="DY14" s="21">
        <f t="shared" si="71"/>
        <v>9332.16077</v>
      </c>
      <c r="DZ14" s="21">
        <f t="shared" si="72"/>
        <v>89.357</v>
      </c>
      <c r="EA14" s="21">
        <f t="shared" si="69"/>
        <v>5608.82506</v>
      </c>
      <c r="EB14" s="21">
        <f t="shared" si="69"/>
        <v>2627.36963</v>
      </c>
      <c r="EC14" s="21">
        <f t="shared" si="73"/>
        <v>8325.55169</v>
      </c>
      <c r="ED14" s="21">
        <f t="shared" si="31"/>
        <v>88.75788428110256</v>
      </c>
      <c r="EE14" s="21">
        <f t="shared" si="31"/>
        <v>90.86273452099086</v>
      </c>
      <c r="EF14" s="21">
        <f t="shared" si="31"/>
        <v>85.90019604002256</v>
      </c>
      <c r="EG14" s="21">
        <f t="shared" si="31"/>
        <v>89.2135475930083</v>
      </c>
      <c r="EH14" s="21">
        <f t="shared" si="32"/>
        <v>-11.317999999999998</v>
      </c>
      <c r="EI14" s="21">
        <f t="shared" si="32"/>
        <v>-564.03017</v>
      </c>
      <c r="EJ14" s="21">
        <f t="shared" si="32"/>
        <v>-431.2609099999995</v>
      </c>
      <c r="EK14" s="21">
        <f t="shared" si="32"/>
        <v>-1006.6090800000002</v>
      </c>
    </row>
    <row r="15" spans="1:141" s="42" customFormat="1" ht="15.75" customHeight="1">
      <c r="A15" s="8" t="s">
        <v>47</v>
      </c>
      <c r="B15" s="18"/>
      <c r="C15" s="18"/>
      <c r="D15" s="19">
        <f>B15+C15</f>
        <v>0</v>
      </c>
      <c r="E15" s="18">
        <v>0.01351</v>
      </c>
      <c r="F15" s="18"/>
      <c r="G15" s="19">
        <f>E15+F15</f>
        <v>0.01351</v>
      </c>
      <c r="H15" s="16" t="e">
        <f t="shared" si="1"/>
        <v>#DIV/0!</v>
      </c>
      <c r="I15" s="20" t="e">
        <f>F15/C15*100</f>
        <v>#DIV/0!</v>
      </c>
      <c r="J15" s="20" t="e">
        <f>G15/D15*100</f>
        <v>#DIV/0!</v>
      </c>
      <c r="K15" s="20">
        <f>E15-B15</f>
        <v>0.01351</v>
      </c>
      <c r="L15" s="20">
        <f>F15-C15</f>
        <v>0</v>
      </c>
      <c r="M15" s="20">
        <f>G15-D15</f>
        <v>0.01351</v>
      </c>
      <c r="N15" s="18">
        <v>14.30665</v>
      </c>
      <c r="O15" s="18"/>
      <c r="P15" s="19">
        <f>N15+O15</f>
        <v>14.30665</v>
      </c>
      <c r="Q15" s="18">
        <v>1.87271</v>
      </c>
      <c r="R15" s="18"/>
      <c r="S15" s="19">
        <f>Q15+R15</f>
        <v>1.87271</v>
      </c>
      <c r="T15" s="20">
        <f t="shared" si="4"/>
        <v>13.08978691727274</v>
      </c>
      <c r="U15" s="20" t="e">
        <f t="shared" si="4"/>
        <v>#DIV/0!</v>
      </c>
      <c r="V15" s="20">
        <f t="shared" si="4"/>
        <v>13.08978691727274</v>
      </c>
      <c r="W15" s="20">
        <f t="shared" si="5"/>
        <v>-12.43394</v>
      </c>
      <c r="X15" s="20">
        <f t="shared" si="5"/>
        <v>0</v>
      </c>
      <c r="Y15" s="20">
        <f t="shared" si="5"/>
        <v>-12.43394</v>
      </c>
      <c r="Z15" s="18"/>
      <c r="AA15" s="18"/>
      <c r="AB15" s="19">
        <f>Z15+AA15</f>
        <v>0</v>
      </c>
      <c r="AC15" s="18"/>
      <c r="AD15" s="18"/>
      <c r="AE15" s="19">
        <f>AC15+AD15</f>
        <v>0</v>
      </c>
      <c r="AF15" s="21" t="e">
        <f t="shared" si="7"/>
        <v>#DIV/0!</v>
      </c>
      <c r="AG15" s="21" t="e">
        <f t="shared" si="7"/>
        <v>#DIV/0!</v>
      </c>
      <c r="AH15" s="21" t="e">
        <f t="shared" si="7"/>
        <v>#DIV/0!</v>
      </c>
      <c r="AI15" s="21">
        <f t="shared" si="8"/>
        <v>0</v>
      </c>
      <c r="AJ15" s="21">
        <f t="shared" si="8"/>
        <v>0</v>
      </c>
      <c r="AK15" s="21">
        <f t="shared" si="8"/>
        <v>0</v>
      </c>
      <c r="AL15" s="18">
        <v>12.752</v>
      </c>
      <c r="AM15" s="18"/>
      <c r="AN15" s="19">
        <f>AL15+AM15</f>
        <v>12.752</v>
      </c>
      <c r="AO15" s="18">
        <v>3.86779</v>
      </c>
      <c r="AP15" s="18"/>
      <c r="AQ15" s="19">
        <f>AO15+AP15</f>
        <v>3.86779</v>
      </c>
      <c r="AR15" s="20">
        <f t="shared" si="10"/>
        <v>30.330850062735255</v>
      </c>
      <c r="AS15" s="20" t="e">
        <f t="shared" si="10"/>
        <v>#DIV/0!</v>
      </c>
      <c r="AT15" s="20">
        <f t="shared" si="10"/>
        <v>30.330850062735255</v>
      </c>
      <c r="AU15" s="20">
        <f t="shared" si="11"/>
        <v>-8.884210000000001</v>
      </c>
      <c r="AV15" s="20">
        <f t="shared" si="11"/>
        <v>0</v>
      </c>
      <c r="AW15" s="20">
        <f t="shared" si="11"/>
        <v>-8.884210000000001</v>
      </c>
      <c r="AX15" s="18">
        <v>30.748</v>
      </c>
      <c r="AY15" s="18">
        <v>0</v>
      </c>
      <c r="AZ15" s="16">
        <f>AX15+AY15</f>
        <v>30.748</v>
      </c>
      <c r="BA15" s="16">
        <v>5.4016</v>
      </c>
      <c r="BB15" s="16">
        <v>0</v>
      </c>
      <c r="BC15" s="16">
        <f>BA15+BB15</f>
        <v>5.4016</v>
      </c>
      <c r="BD15" s="16">
        <f>BA15/AX15*100</f>
        <v>17.567321451801742</v>
      </c>
      <c r="BE15" s="20" t="e">
        <f t="shared" si="13"/>
        <v>#DIV/0!</v>
      </c>
      <c r="BF15" s="20">
        <f t="shared" si="13"/>
        <v>17.567321451801742</v>
      </c>
      <c r="BG15" s="20">
        <f t="shared" si="14"/>
        <v>-25.346400000000003</v>
      </c>
      <c r="BH15" s="20">
        <f t="shared" si="14"/>
        <v>0</v>
      </c>
      <c r="BI15" s="20">
        <f t="shared" si="14"/>
        <v>-25.346400000000003</v>
      </c>
      <c r="BJ15" s="18">
        <v>75.302</v>
      </c>
      <c r="BK15" s="18"/>
      <c r="BL15" s="19">
        <f>BJ15+BK15</f>
        <v>75.302</v>
      </c>
      <c r="BM15" s="18">
        <v>97.516</v>
      </c>
      <c r="BN15" s="18"/>
      <c r="BO15" s="19">
        <f>BM15+BN15</f>
        <v>97.516</v>
      </c>
      <c r="BP15" s="20">
        <f t="shared" si="16"/>
        <v>129.4998804812621</v>
      </c>
      <c r="BQ15" s="20" t="e">
        <f t="shared" si="16"/>
        <v>#DIV/0!</v>
      </c>
      <c r="BR15" s="20">
        <f t="shared" si="16"/>
        <v>129.4998804812621</v>
      </c>
      <c r="BS15" s="20">
        <f t="shared" si="17"/>
        <v>22.214</v>
      </c>
      <c r="BT15" s="20">
        <f t="shared" si="17"/>
        <v>0</v>
      </c>
      <c r="BU15" s="20">
        <f t="shared" si="17"/>
        <v>22.214</v>
      </c>
      <c r="BV15" s="18">
        <v>18.30682</v>
      </c>
      <c r="BW15" s="18">
        <v>42.71593</v>
      </c>
      <c r="BX15" s="19">
        <f>BV15+BW15</f>
        <v>61.02275</v>
      </c>
      <c r="BY15" s="18">
        <v>11.56785</v>
      </c>
      <c r="BZ15" s="18">
        <v>26.99173</v>
      </c>
      <c r="CA15" s="19">
        <f>BY15+BZ15</f>
        <v>38.55958</v>
      </c>
      <c r="CB15" s="20">
        <f t="shared" si="19"/>
        <v>63.18874605201778</v>
      </c>
      <c r="CC15" s="20">
        <f t="shared" si="19"/>
        <v>63.18890868114073</v>
      </c>
      <c r="CD15" s="20">
        <f t="shared" si="19"/>
        <v>63.188859892417156</v>
      </c>
      <c r="CE15" s="20">
        <f t="shared" si="20"/>
        <v>-6.738969999999998</v>
      </c>
      <c r="CF15" s="20">
        <f t="shared" si="20"/>
        <v>-15.7242</v>
      </c>
      <c r="CG15" s="20">
        <f t="shared" si="20"/>
        <v>-22.463170000000005</v>
      </c>
      <c r="CH15" s="18">
        <v>28.465</v>
      </c>
      <c r="CI15" s="18">
        <v>0</v>
      </c>
      <c r="CJ15" s="19">
        <f>CH15+CI15</f>
        <v>28.465</v>
      </c>
      <c r="CK15" s="18">
        <v>27.57455</v>
      </c>
      <c r="CL15" s="18">
        <v>0</v>
      </c>
      <c r="CM15" s="19">
        <f>CK15+CL15</f>
        <v>27.57455</v>
      </c>
      <c r="CN15" s="16">
        <f t="shared" si="22"/>
        <v>96.87177235201125</v>
      </c>
      <c r="CO15" s="20" t="e">
        <f t="shared" si="22"/>
        <v>#DIV/0!</v>
      </c>
      <c r="CP15" s="20">
        <f t="shared" si="22"/>
        <v>96.87177235201125</v>
      </c>
      <c r="CQ15" s="20">
        <f t="shared" si="23"/>
        <v>-0.8904500000000013</v>
      </c>
      <c r="CR15" s="20">
        <f t="shared" si="23"/>
        <v>0</v>
      </c>
      <c r="CS15" s="20">
        <f t="shared" si="23"/>
        <v>-0.8904500000000013</v>
      </c>
      <c r="CT15" s="18"/>
      <c r="CU15" s="18"/>
      <c r="CV15" s="19">
        <f>CT15+CU15</f>
        <v>0</v>
      </c>
      <c r="CW15" s="18"/>
      <c r="CX15" s="18"/>
      <c r="CY15" s="19">
        <f>CW15+CX15</f>
        <v>0</v>
      </c>
      <c r="CZ15" s="16" t="e">
        <f t="shared" si="25"/>
        <v>#DIV/0!</v>
      </c>
      <c r="DA15" s="20" t="e">
        <f t="shared" si="25"/>
        <v>#DIV/0!</v>
      </c>
      <c r="DB15" s="20" t="e">
        <f t="shared" si="25"/>
        <v>#DIV/0!</v>
      </c>
      <c r="DC15" s="14">
        <f t="shared" si="26"/>
        <v>0</v>
      </c>
      <c r="DD15" s="20">
        <f t="shared" si="26"/>
        <v>0</v>
      </c>
      <c r="DE15" s="20">
        <f t="shared" si="26"/>
        <v>0</v>
      </c>
      <c r="DF15" s="18">
        <v>59.789</v>
      </c>
      <c r="DG15" s="18"/>
      <c r="DH15" s="19">
        <f>DF15+DG15</f>
        <v>59.789</v>
      </c>
      <c r="DI15" s="18">
        <v>63.729</v>
      </c>
      <c r="DJ15" s="18">
        <v>0</v>
      </c>
      <c r="DK15" s="19">
        <f>DI15+DJ15</f>
        <v>63.729</v>
      </c>
      <c r="DL15" s="20">
        <f>DI15/DF15*100</f>
        <v>106.58984094064125</v>
      </c>
      <c r="DM15" s="20" t="e">
        <f>DJ15/DG15*100</f>
        <v>#DIV/0!</v>
      </c>
      <c r="DN15" s="20">
        <f>DK15/DH15*100</f>
        <v>106.58984094064125</v>
      </c>
      <c r="DO15" s="20">
        <f t="shared" si="29"/>
        <v>3.9399999999999977</v>
      </c>
      <c r="DP15" s="20">
        <f t="shared" si="29"/>
        <v>0</v>
      </c>
      <c r="DQ15" s="20">
        <f t="shared" si="29"/>
        <v>3.9399999999999977</v>
      </c>
      <c r="DR15" s="18">
        <v>161.029</v>
      </c>
      <c r="DS15" s="18">
        <v>313.941</v>
      </c>
      <c r="DT15" s="20">
        <f t="shared" si="54"/>
        <v>194.95929304659407</v>
      </c>
      <c r="DU15" s="20">
        <f t="shared" si="55"/>
        <v>152.91199999999998</v>
      </c>
      <c r="DV15" s="21">
        <f t="shared" si="70"/>
        <v>161.029</v>
      </c>
      <c r="DW15" s="21">
        <f t="shared" si="68"/>
        <v>239.66947</v>
      </c>
      <c r="DX15" s="21">
        <f t="shared" si="68"/>
        <v>42.71593</v>
      </c>
      <c r="DY15" s="21">
        <f t="shared" si="71"/>
        <v>443.4144</v>
      </c>
      <c r="DZ15" s="21">
        <f t="shared" si="72"/>
        <v>313.941</v>
      </c>
      <c r="EA15" s="21">
        <f t="shared" si="69"/>
        <v>211.54300999999998</v>
      </c>
      <c r="EB15" s="21">
        <f t="shared" si="69"/>
        <v>26.99173</v>
      </c>
      <c r="EC15" s="21">
        <f t="shared" si="73"/>
        <v>552.4757399999999</v>
      </c>
      <c r="ED15" s="21">
        <f t="shared" si="31"/>
        <v>194.95929304659407</v>
      </c>
      <c r="EE15" s="21">
        <f t="shared" si="31"/>
        <v>88.26447940991399</v>
      </c>
      <c r="EF15" s="21">
        <f t="shared" si="31"/>
        <v>63.18890868114073</v>
      </c>
      <c r="EG15" s="21">
        <f t="shared" si="31"/>
        <v>124.59580473705859</v>
      </c>
      <c r="EH15" s="21">
        <f t="shared" si="32"/>
        <v>152.91199999999998</v>
      </c>
      <c r="EI15" s="21">
        <f t="shared" si="32"/>
        <v>-28.12646000000001</v>
      </c>
      <c r="EJ15" s="21">
        <f t="shared" si="32"/>
        <v>-15.7242</v>
      </c>
      <c r="EK15" s="21">
        <f t="shared" si="32"/>
        <v>109.06133999999986</v>
      </c>
    </row>
    <row r="16" spans="1:141" s="41" customFormat="1" ht="12.75" customHeight="1">
      <c r="A16" s="11" t="s">
        <v>21</v>
      </c>
      <c r="B16" s="24">
        <f aca="true" t="shared" si="74" ref="B16:G16">B17+B18+B19</f>
        <v>3286.35177</v>
      </c>
      <c r="C16" s="24">
        <f t="shared" si="74"/>
        <v>1123.01795</v>
      </c>
      <c r="D16" s="24">
        <f t="shared" si="74"/>
        <v>4409.369720000001</v>
      </c>
      <c r="E16" s="24">
        <f t="shared" si="74"/>
        <v>4753.06741</v>
      </c>
      <c r="F16" s="24">
        <f t="shared" si="74"/>
        <v>1736.75534</v>
      </c>
      <c r="G16" s="24">
        <f t="shared" si="74"/>
        <v>6489.822749999999</v>
      </c>
      <c r="H16" s="25">
        <f t="shared" si="1"/>
        <v>144.6305125759559</v>
      </c>
      <c r="I16" s="14">
        <f t="shared" si="1"/>
        <v>154.6507195187753</v>
      </c>
      <c r="J16" s="14">
        <f t="shared" si="1"/>
        <v>147.18254902879858</v>
      </c>
      <c r="K16" s="14">
        <f t="shared" si="2"/>
        <v>1466.7156399999994</v>
      </c>
      <c r="L16" s="14">
        <f t="shared" si="2"/>
        <v>613.73739</v>
      </c>
      <c r="M16" s="14">
        <f t="shared" si="2"/>
        <v>2080.4530299999988</v>
      </c>
      <c r="N16" s="24">
        <f aca="true" t="shared" si="75" ref="N16:S16">N17+N18+N19</f>
        <v>861.35768</v>
      </c>
      <c r="O16" s="24">
        <f t="shared" si="75"/>
        <v>501.08441999999997</v>
      </c>
      <c r="P16" s="24">
        <f t="shared" si="75"/>
        <v>1362.4421</v>
      </c>
      <c r="Q16" s="24">
        <f t="shared" si="75"/>
        <v>1156.74434</v>
      </c>
      <c r="R16" s="24">
        <f t="shared" si="75"/>
        <v>670.22551</v>
      </c>
      <c r="S16" s="24">
        <f t="shared" si="75"/>
        <v>1826.96985</v>
      </c>
      <c r="T16" s="14">
        <f t="shared" si="4"/>
        <v>134.2931475342508</v>
      </c>
      <c r="U16" s="14">
        <f t="shared" si="4"/>
        <v>133.75500878674296</v>
      </c>
      <c r="V16" s="14">
        <f t="shared" si="4"/>
        <v>134.0952287073337</v>
      </c>
      <c r="W16" s="14">
        <f t="shared" si="5"/>
        <v>295.38666</v>
      </c>
      <c r="X16" s="14">
        <f t="shared" si="5"/>
        <v>169.14109000000002</v>
      </c>
      <c r="Y16" s="14">
        <f t="shared" si="5"/>
        <v>464.52774999999997</v>
      </c>
      <c r="Z16" s="24">
        <f aca="true" t="shared" si="76" ref="Z16:AE16">Z17+Z18+Z19</f>
        <v>860.211</v>
      </c>
      <c r="AA16" s="24">
        <f t="shared" si="76"/>
        <v>1089.333</v>
      </c>
      <c r="AB16" s="24">
        <f t="shared" si="76"/>
        <v>1949.544</v>
      </c>
      <c r="AC16" s="24">
        <f t="shared" si="76"/>
        <v>1403.121</v>
      </c>
      <c r="AD16" s="24">
        <f t="shared" si="76"/>
        <v>1236.779</v>
      </c>
      <c r="AE16" s="24">
        <f t="shared" si="76"/>
        <v>2639.9</v>
      </c>
      <c r="AF16" s="15">
        <f t="shared" si="7"/>
        <v>163.11358492276895</v>
      </c>
      <c r="AG16" s="15">
        <f t="shared" si="7"/>
        <v>113.53543865833495</v>
      </c>
      <c r="AH16" s="15">
        <f t="shared" si="7"/>
        <v>135.41115255670044</v>
      </c>
      <c r="AI16" s="15">
        <f t="shared" si="8"/>
        <v>542.9100000000001</v>
      </c>
      <c r="AJ16" s="15">
        <f t="shared" si="8"/>
        <v>147.4459999999999</v>
      </c>
      <c r="AK16" s="15">
        <f t="shared" si="8"/>
        <v>690.356</v>
      </c>
      <c r="AL16" s="24">
        <f aca="true" t="shared" si="77" ref="AL16:AQ16">AL17+AL18+AL19</f>
        <v>12421.62614</v>
      </c>
      <c r="AM16" s="24">
        <f t="shared" si="77"/>
        <v>1268.56489</v>
      </c>
      <c r="AN16" s="24">
        <f t="shared" si="77"/>
        <v>13690.191030000002</v>
      </c>
      <c r="AO16" s="24">
        <f t="shared" si="77"/>
        <v>12392.31553</v>
      </c>
      <c r="AP16" s="24">
        <f t="shared" si="77"/>
        <v>2095.9480599999997</v>
      </c>
      <c r="AQ16" s="24">
        <f t="shared" si="77"/>
        <v>14488.26359</v>
      </c>
      <c r="AR16" s="14">
        <f t="shared" si="10"/>
        <v>99.76403564501418</v>
      </c>
      <c r="AS16" s="14">
        <f t="shared" si="10"/>
        <v>165.22198245609647</v>
      </c>
      <c r="AT16" s="14">
        <f t="shared" si="10"/>
        <v>105.82952099244739</v>
      </c>
      <c r="AU16" s="14">
        <f t="shared" si="11"/>
        <v>-29.31061000000045</v>
      </c>
      <c r="AV16" s="14">
        <f t="shared" si="11"/>
        <v>827.3831699999996</v>
      </c>
      <c r="AW16" s="14">
        <f t="shared" si="11"/>
        <v>798.0725599999987</v>
      </c>
      <c r="AX16" s="24">
        <f aca="true" t="shared" si="78" ref="AX16:BC16">AX17+AX18+AX19</f>
        <v>686.66761</v>
      </c>
      <c r="AY16" s="24">
        <f>AY17+AY18+AY19</f>
        <v>2601.40846</v>
      </c>
      <c r="AZ16" s="25">
        <f t="shared" si="78"/>
        <v>3288.07607</v>
      </c>
      <c r="BA16" s="25">
        <f>BA17+BA18+BA19</f>
        <v>957.42812</v>
      </c>
      <c r="BB16" s="25">
        <f>BB17+BB18+BB19</f>
        <v>2752.2790999999997</v>
      </c>
      <c r="BC16" s="25">
        <f t="shared" si="78"/>
        <v>3709.70722</v>
      </c>
      <c r="BD16" s="25">
        <f t="shared" si="13"/>
        <v>139.4310880631169</v>
      </c>
      <c r="BE16" s="14">
        <f t="shared" si="13"/>
        <v>105.79957520396468</v>
      </c>
      <c r="BF16" s="14">
        <f t="shared" si="13"/>
        <v>112.82303514346611</v>
      </c>
      <c r="BG16" s="14">
        <f t="shared" si="14"/>
        <v>270.76051000000007</v>
      </c>
      <c r="BH16" s="14">
        <f t="shared" si="14"/>
        <v>150.87063999999964</v>
      </c>
      <c r="BI16" s="14">
        <f t="shared" si="14"/>
        <v>421.6311499999997</v>
      </c>
      <c r="BJ16" s="24">
        <f aca="true" t="shared" si="79" ref="BJ16:BO16">BJ17+BJ18+BJ19</f>
        <v>863.585</v>
      </c>
      <c r="BK16" s="24">
        <f t="shared" si="79"/>
        <v>2949.145</v>
      </c>
      <c r="BL16" s="24">
        <f t="shared" si="79"/>
        <v>3812.7300000000005</v>
      </c>
      <c r="BM16" s="24">
        <f t="shared" si="79"/>
        <v>1220.577</v>
      </c>
      <c r="BN16" s="24">
        <f t="shared" si="79"/>
        <v>3462.19</v>
      </c>
      <c r="BO16" s="24">
        <f t="shared" si="79"/>
        <v>4682.767</v>
      </c>
      <c r="BP16" s="14">
        <f t="shared" si="16"/>
        <v>141.33837433489464</v>
      </c>
      <c r="BQ16" s="14">
        <f t="shared" si="16"/>
        <v>117.39639793906369</v>
      </c>
      <c r="BR16" s="14">
        <f t="shared" si="16"/>
        <v>122.81926598526513</v>
      </c>
      <c r="BS16" s="14">
        <f t="shared" si="17"/>
        <v>356.99199999999996</v>
      </c>
      <c r="BT16" s="14">
        <f t="shared" si="17"/>
        <v>513.0450000000001</v>
      </c>
      <c r="BU16" s="14">
        <f t="shared" si="17"/>
        <v>870.0369999999994</v>
      </c>
      <c r="BV16" s="24">
        <f aca="true" t="shared" si="80" ref="BV16:CA16">BV17+BV18+BV19</f>
        <v>831.17008</v>
      </c>
      <c r="BW16" s="24">
        <f t="shared" si="80"/>
        <v>2857.8111400000003</v>
      </c>
      <c r="BX16" s="24">
        <f t="shared" si="80"/>
        <v>3688.98122</v>
      </c>
      <c r="BY16" s="24">
        <f t="shared" si="80"/>
        <v>2218.94635</v>
      </c>
      <c r="BZ16" s="24">
        <f t="shared" si="80"/>
        <v>3607.06152</v>
      </c>
      <c r="CA16" s="24">
        <f t="shared" si="80"/>
        <v>5826.00787</v>
      </c>
      <c r="CB16" s="14">
        <f t="shared" si="19"/>
        <v>266.96658161708615</v>
      </c>
      <c r="CC16" s="14">
        <f t="shared" si="19"/>
        <v>126.21763102232151</v>
      </c>
      <c r="CD16" s="14">
        <f t="shared" si="19"/>
        <v>157.92999537145923</v>
      </c>
      <c r="CE16" s="14">
        <f t="shared" si="20"/>
        <v>1387.7762700000003</v>
      </c>
      <c r="CF16" s="14">
        <f t="shared" si="20"/>
        <v>749.25038</v>
      </c>
      <c r="CG16" s="14">
        <f t="shared" si="20"/>
        <v>2137.0266500000002</v>
      </c>
      <c r="CH16" s="24">
        <f aca="true" t="shared" si="81" ref="CH16:CM16">CH17+CH18+CH19</f>
        <v>9869.40757</v>
      </c>
      <c r="CI16" s="24">
        <f t="shared" si="81"/>
        <v>7437.00328</v>
      </c>
      <c r="CJ16" s="24">
        <f t="shared" si="81"/>
        <v>17306.41085</v>
      </c>
      <c r="CK16" s="24">
        <f t="shared" si="81"/>
        <v>16295.28855</v>
      </c>
      <c r="CL16" s="24">
        <f t="shared" si="81"/>
        <v>6053.5356</v>
      </c>
      <c r="CM16" s="24">
        <f t="shared" si="81"/>
        <v>22348.82415</v>
      </c>
      <c r="CN16" s="25">
        <f t="shared" si="22"/>
        <v>165.10908516467316</v>
      </c>
      <c r="CO16" s="14">
        <f t="shared" si="22"/>
        <v>81.39751149874442</v>
      </c>
      <c r="CP16" s="14">
        <f t="shared" si="22"/>
        <v>129.13610074153533</v>
      </c>
      <c r="CQ16" s="14">
        <f t="shared" si="23"/>
        <v>6425.88098</v>
      </c>
      <c r="CR16" s="14">
        <f t="shared" si="23"/>
        <v>-1383.4676799999997</v>
      </c>
      <c r="CS16" s="14">
        <f t="shared" si="23"/>
        <v>5042.4133</v>
      </c>
      <c r="CT16" s="24">
        <f aca="true" t="shared" si="82" ref="CT16:CY16">CT17+CT18+CT19</f>
        <v>933.926</v>
      </c>
      <c r="CU16" s="24">
        <f t="shared" si="82"/>
        <v>2281.2059999999997</v>
      </c>
      <c r="CV16" s="24">
        <f t="shared" si="82"/>
        <v>3215.1319999999996</v>
      </c>
      <c r="CW16" s="24">
        <f t="shared" si="82"/>
        <v>769.096</v>
      </c>
      <c r="CX16" s="24">
        <f t="shared" si="82"/>
        <v>641.057</v>
      </c>
      <c r="CY16" s="24">
        <f t="shared" si="82"/>
        <v>1410.153</v>
      </c>
      <c r="CZ16" s="25">
        <f t="shared" si="25"/>
        <v>82.3508500673501</v>
      </c>
      <c r="DA16" s="14">
        <f t="shared" si="25"/>
        <v>28.10167078291045</v>
      </c>
      <c r="DB16" s="14">
        <f t="shared" si="25"/>
        <v>43.85987884789801</v>
      </c>
      <c r="DC16" s="14">
        <f t="shared" si="26"/>
        <v>-164.83000000000004</v>
      </c>
      <c r="DD16" s="14">
        <f t="shared" si="26"/>
        <v>-1640.1489999999997</v>
      </c>
      <c r="DE16" s="14">
        <f t="shared" si="26"/>
        <v>-1804.9789999999996</v>
      </c>
      <c r="DF16" s="24">
        <f aca="true" t="shared" si="83" ref="DF16:DK16">DF17+DF18+DF19</f>
        <v>3945.032</v>
      </c>
      <c r="DG16" s="24">
        <f t="shared" si="83"/>
        <v>4054.893</v>
      </c>
      <c r="DH16" s="24">
        <f t="shared" si="83"/>
        <v>7999.925000000001</v>
      </c>
      <c r="DI16" s="24">
        <f t="shared" si="83"/>
        <v>3051.925</v>
      </c>
      <c r="DJ16" s="24">
        <f t="shared" si="83"/>
        <v>4869.822</v>
      </c>
      <c r="DK16" s="24">
        <f t="shared" si="83"/>
        <v>7921.747000000001</v>
      </c>
      <c r="DL16" s="14">
        <f t="shared" si="28"/>
        <v>77.36122292544142</v>
      </c>
      <c r="DM16" s="14">
        <f t="shared" si="28"/>
        <v>120.09742303927626</v>
      </c>
      <c r="DN16" s="14">
        <f t="shared" si="28"/>
        <v>99.02276583842973</v>
      </c>
      <c r="DO16" s="14">
        <f t="shared" si="29"/>
        <v>-893.107</v>
      </c>
      <c r="DP16" s="14">
        <f t="shared" si="29"/>
        <v>814.9290000000001</v>
      </c>
      <c r="DQ16" s="14">
        <f t="shared" si="29"/>
        <v>-78.17799999999988</v>
      </c>
      <c r="DR16" s="24">
        <f>DR17+DR18+DR19</f>
        <v>31720.565</v>
      </c>
      <c r="DS16" s="24">
        <f>DS17+DS18+DS19</f>
        <v>43474.693</v>
      </c>
      <c r="DT16" s="14">
        <f t="shared" si="54"/>
        <v>137.05522899733975</v>
      </c>
      <c r="DU16" s="14">
        <f t="shared" si="55"/>
        <v>11754.128</v>
      </c>
      <c r="DV16" s="15">
        <f aca="true" t="shared" si="84" ref="DV16:EC16">DV17+DV18+DV19</f>
        <v>31720.565</v>
      </c>
      <c r="DW16" s="15">
        <f t="shared" si="84"/>
        <v>34559.33485</v>
      </c>
      <c r="DX16" s="15">
        <f t="shared" si="84"/>
        <v>26163.467140000004</v>
      </c>
      <c r="DY16" s="15">
        <f t="shared" si="84"/>
        <v>92443.36699</v>
      </c>
      <c r="DZ16" s="15">
        <f t="shared" si="84"/>
        <v>43474.693</v>
      </c>
      <c r="EA16" s="15">
        <f t="shared" si="84"/>
        <v>44218.5093</v>
      </c>
      <c r="EB16" s="15">
        <f t="shared" si="84"/>
        <v>27125.653130000002</v>
      </c>
      <c r="EC16" s="15">
        <f t="shared" si="84"/>
        <v>114818.85543</v>
      </c>
      <c r="ED16" s="15">
        <f t="shared" si="31"/>
        <v>137.05522899733975</v>
      </c>
      <c r="EE16" s="15">
        <f t="shared" si="31"/>
        <v>127.94953806814948</v>
      </c>
      <c r="EF16" s="15">
        <f t="shared" si="31"/>
        <v>103.67759358823265</v>
      </c>
      <c r="EG16" s="15">
        <f t="shared" si="31"/>
        <v>124.20453642976943</v>
      </c>
      <c r="EH16" s="15">
        <f t="shared" si="32"/>
        <v>11754.128</v>
      </c>
      <c r="EI16" s="15">
        <f t="shared" si="32"/>
        <v>9659.174449999999</v>
      </c>
      <c r="EJ16" s="15">
        <f t="shared" si="32"/>
        <v>962.1859899999981</v>
      </c>
      <c r="EK16" s="15">
        <f t="shared" si="32"/>
        <v>22375.48844</v>
      </c>
    </row>
    <row r="17" spans="1:141" s="42" customFormat="1" ht="12.75" customHeight="1">
      <c r="A17" s="8" t="s">
        <v>22</v>
      </c>
      <c r="B17" s="18"/>
      <c r="C17" s="18">
        <v>332.25479</v>
      </c>
      <c r="D17" s="19">
        <f>B17+C17</f>
        <v>332.25479</v>
      </c>
      <c r="E17" s="18"/>
      <c r="F17" s="18">
        <v>34.19532</v>
      </c>
      <c r="G17" s="19">
        <f>E17+F17</f>
        <v>34.19532</v>
      </c>
      <c r="H17" s="16" t="e">
        <f t="shared" si="1"/>
        <v>#DIV/0!</v>
      </c>
      <c r="I17" s="20">
        <f t="shared" si="1"/>
        <v>10.291896769945739</v>
      </c>
      <c r="J17" s="20">
        <f t="shared" si="1"/>
        <v>10.291896769945739</v>
      </c>
      <c r="K17" s="20">
        <f t="shared" si="2"/>
        <v>0</v>
      </c>
      <c r="L17" s="20">
        <f t="shared" si="2"/>
        <v>-298.05947000000003</v>
      </c>
      <c r="M17" s="20">
        <f t="shared" si="2"/>
        <v>-298.05947000000003</v>
      </c>
      <c r="N17" s="18"/>
      <c r="O17" s="18">
        <v>66.6726</v>
      </c>
      <c r="P17" s="19">
        <f>N17+O17</f>
        <v>66.6726</v>
      </c>
      <c r="Q17" s="18"/>
      <c r="R17" s="18">
        <v>195.01644</v>
      </c>
      <c r="S17" s="19">
        <f>Q17+R17</f>
        <v>195.01644</v>
      </c>
      <c r="T17" s="20" t="e">
        <f t="shared" si="4"/>
        <v>#DIV/0!</v>
      </c>
      <c r="U17" s="20">
        <f t="shared" si="4"/>
        <v>292.4986276221416</v>
      </c>
      <c r="V17" s="20">
        <f t="shared" si="4"/>
        <v>292.4986276221416</v>
      </c>
      <c r="W17" s="20">
        <f t="shared" si="5"/>
        <v>0</v>
      </c>
      <c r="X17" s="20">
        <f t="shared" si="5"/>
        <v>128.34384</v>
      </c>
      <c r="Y17" s="20">
        <f t="shared" si="5"/>
        <v>128.34384</v>
      </c>
      <c r="Z17" s="18"/>
      <c r="AA17" s="18">
        <v>127.609</v>
      </c>
      <c r="AB17" s="19">
        <f>Z17+AA17</f>
        <v>127.609</v>
      </c>
      <c r="AC17" s="18"/>
      <c r="AD17" s="18">
        <v>123.752</v>
      </c>
      <c r="AE17" s="19">
        <f>AC17+AD17</f>
        <v>123.752</v>
      </c>
      <c r="AF17" s="21" t="e">
        <f t="shared" si="7"/>
        <v>#DIV/0!</v>
      </c>
      <c r="AG17" s="21">
        <f t="shared" si="7"/>
        <v>96.97748591400294</v>
      </c>
      <c r="AH17" s="21">
        <f t="shared" si="7"/>
        <v>96.97748591400294</v>
      </c>
      <c r="AI17" s="21">
        <f t="shared" si="8"/>
        <v>0</v>
      </c>
      <c r="AJ17" s="21">
        <f t="shared" si="8"/>
        <v>-3.8569999999999993</v>
      </c>
      <c r="AK17" s="21">
        <f t="shared" si="8"/>
        <v>-3.8569999999999993</v>
      </c>
      <c r="AL17" s="18"/>
      <c r="AM17" s="18">
        <v>112.30246</v>
      </c>
      <c r="AN17" s="19">
        <f>AL17+AM17</f>
        <v>112.30246</v>
      </c>
      <c r="AO17" s="18"/>
      <c r="AP17" s="18">
        <v>287.76864</v>
      </c>
      <c r="AQ17" s="19">
        <f>AO17+AP17</f>
        <v>287.76864</v>
      </c>
      <c r="AR17" s="20" t="e">
        <f t="shared" si="10"/>
        <v>#DIV/0!</v>
      </c>
      <c r="AS17" s="20">
        <f t="shared" si="10"/>
        <v>256.24428886063583</v>
      </c>
      <c r="AT17" s="20">
        <f t="shared" si="10"/>
        <v>256.24428886063583</v>
      </c>
      <c r="AU17" s="20">
        <f t="shared" si="11"/>
        <v>0</v>
      </c>
      <c r="AV17" s="20">
        <f t="shared" si="11"/>
        <v>175.46618</v>
      </c>
      <c r="AW17" s="20">
        <f t="shared" si="11"/>
        <v>175.46618</v>
      </c>
      <c r="AX17" s="18">
        <v>0</v>
      </c>
      <c r="AY17" s="18">
        <v>78.51443</v>
      </c>
      <c r="AZ17" s="16">
        <f>AX17+AY17</f>
        <v>78.51443</v>
      </c>
      <c r="BA17" s="16">
        <v>0</v>
      </c>
      <c r="BB17" s="16">
        <v>124.45982000000001</v>
      </c>
      <c r="BC17" s="16">
        <f>BA17+BB17</f>
        <v>124.45982000000001</v>
      </c>
      <c r="BD17" s="16" t="e">
        <f t="shared" si="13"/>
        <v>#DIV/0!</v>
      </c>
      <c r="BE17" s="20">
        <f t="shared" si="13"/>
        <v>158.51840228605113</v>
      </c>
      <c r="BF17" s="20">
        <f t="shared" si="13"/>
        <v>158.51840228605113</v>
      </c>
      <c r="BG17" s="20">
        <f t="shared" si="14"/>
        <v>0</v>
      </c>
      <c r="BH17" s="20">
        <f t="shared" si="14"/>
        <v>45.94539</v>
      </c>
      <c r="BI17" s="20">
        <f t="shared" si="14"/>
        <v>45.94539</v>
      </c>
      <c r="BJ17" s="18"/>
      <c r="BK17" s="18">
        <v>219.566</v>
      </c>
      <c r="BL17" s="19">
        <f>BJ17+BK17</f>
        <v>219.566</v>
      </c>
      <c r="BM17" s="18"/>
      <c r="BN17" s="18">
        <v>96.261</v>
      </c>
      <c r="BO17" s="19">
        <f>BM17+BN17</f>
        <v>96.261</v>
      </c>
      <c r="BP17" s="20" t="e">
        <f t="shared" si="16"/>
        <v>#DIV/0!</v>
      </c>
      <c r="BQ17" s="20">
        <f t="shared" si="16"/>
        <v>43.84148729766903</v>
      </c>
      <c r="BR17" s="20">
        <f t="shared" si="16"/>
        <v>43.84148729766903</v>
      </c>
      <c r="BS17" s="20">
        <f t="shared" si="17"/>
        <v>0</v>
      </c>
      <c r="BT17" s="20">
        <f t="shared" si="17"/>
        <v>-123.305</v>
      </c>
      <c r="BU17" s="20">
        <f t="shared" si="17"/>
        <v>-123.305</v>
      </c>
      <c r="BV17" s="18"/>
      <c r="BW17" s="18">
        <v>60.25858</v>
      </c>
      <c r="BX17" s="19">
        <f>BV17+BW17</f>
        <v>60.25858</v>
      </c>
      <c r="BY17" s="18"/>
      <c r="BZ17" s="18">
        <v>261.73012</v>
      </c>
      <c r="CA17" s="19">
        <f>BY17+BZ17</f>
        <v>261.73012</v>
      </c>
      <c r="CB17" s="20" t="e">
        <f t="shared" si="19"/>
        <v>#DIV/0!</v>
      </c>
      <c r="CC17" s="20">
        <f t="shared" si="19"/>
        <v>434.3449845648537</v>
      </c>
      <c r="CD17" s="20">
        <f t="shared" si="19"/>
        <v>434.3449845648537</v>
      </c>
      <c r="CE17" s="20">
        <f t="shared" si="20"/>
        <v>0</v>
      </c>
      <c r="CF17" s="20">
        <f t="shared" si="20"/>
        <v>201.47154</v>
      </c>
      <c r="CG17" s="20">
        <f t="shared" si="20"/>
        <v>201.47154</v>
      </c>
      <c r="CH17" s="18">
        <v>0</v>
      </c>
      <c r="CI17" s="18">
        <v>864.24168</v>
      </c>
      <c r="CJ17" s="19">
        <f>CH17+CI17</f>
        <v>864.24168</v>
      </c>
      <c r="CK17" s="18">
        <v>0</v>
      </c>
      <c r="CL17" s="18">
        <v>890.75415</v>
      </c>
      <c r="CM17" s="19">
        <f>CK17+CL17</f>
        <v>890.75415</v>
      </c>
      <c r="CN17" s="16" t="e">
        <f t="shared" si="22"/>
        <v>#DIV/0!</v>
      </c>
      <c r="CO17" s="20">
        <f t="shared" si="22"/>
        <v>103.06771480866324</v>
      </c>
      <c r="CP17" s="20">
        <f t="shared" si="22"/>
        <v>103.06771480866324</v>
      </c>
      <c r="CQ17" s="20">
        <f t="shared" si="23"/>
        <v>0</v>
      </c>
      <c r="CR17" s="20">
        <f t="shared" si="23"/>
        <v>26.512470000000008</v>
      </c>
      <c r="CS17" s="20">
        <f t="shared" si="23"/>
        <v>26.512470000000008</v>
      </c>
      <c r="CT17" s="18"/>
      <c r="CU17" s="18">
        <v>71.93</v>
      </c>
      <c r="CV17" s="19">
        <f>CT17+CU17</f>
        <v>71.93</v>
      </c>
      <c r="CW17" s="18"/>
      <c r="CX17" s="18">
        <v>63.912</v>
      </c>
      <c r="CY17" s="19">
        <f>CW17+CX17</f>
        <v>63.912</v>
      </c>
      <c r="CZ17" s="16" t="e">
        <f t="shared" si="25"/>
        <v>#DIV/0!</v>
      </c>
      <c r="DA17" s="20">
        <f t="shared" si="25"/>
        <v>88.85305157792297</v>
      </c>
      <c r="DB17" s="20">
        <f t="shared" si="25"/>
        <v>88.85305157792297</v>
      </c>
      <c r="DC17" s="14">
        <f t="shared" si="26"/>
        <v>0</v>
      </c>
      <c r="DD17" s="20">
        <f t="shared" si="26"/>
        <v>-8.018000000000008</v>
      </c>
      <c r="DE17" s="20">
        <f t="shared" si="26"/>
        <v>-8.018000000000008</v>
      </c>
      <c r="DF17" s="18"/>
      <c r="DG17" s="18">
        <v>158.207</v>
      </c>
      <c r="DH17" s="19">
        <f>DF17+DG17</f>
        <v>158.207</v>
      </c>
      <c r="DI17" s="18"/>
      <c r="DJ17" s="18">
        <v>255.155</v>
      </c>
      <c r="DK17" s="19">
        <f>DI17+DJ17</f>
        <v>255.155</v>
      </c>
      <c r="DL17" s="20" t="e">
        <f t="shared" si="28"/>
        <v>#DIV/0!</v>
      </c>
      <c r="DM17" s="20">
        <f t="shared" si="28"/>
        <v>161.27921014872922</v>
      </c>
      <c r="DN17" s="20">
        <f t="shared" si="28"/>
        <v>161.27921014872922</v>
      </c>
      <c r="DO17" s="20">
        <f t="shared" si="29"/>
        <v>0</v>
      </c>
      <c r="DP17" s="20">
        <f t="shared" si="29"/>
        <v>96.94800000000001</v>
      </c>
      <c r="DQ17" s="20">
        <f t="shared" si="29"/>
        <v>96.94800000000001</v>
      </c>
      <c r="DR17" s="18">
        <v>2839.913</v>
      </c>
      <c r="DS17" s="18">
        <v>1755.532</v>
      </c>
      <c r="DT17" s="20">
        <f t="shared" si="54"/>
        <v>61.81640071368383</v>
      </c>
      <c r="DU17" s="20">
        <f t="shared" si="55"/>
        <v>-1084.381</v>
      </c>
      <c r="DV17" s="21">
        <f t="shared" si="70"/>
        <v>2839.913</v>
      </c>
      <c r="DW17" s="21">
        <f aca="true" t="shared" si="85" ref="DW17:DX24">B17+N17+Z17+AL17+AX17+BJ17+BV17+CH17+CT17+DF17</f>
        <v>0</v>
      </c>
      <c r="DX17" s="21">
        <f t="shared" si="85"/>
        <v>2091.55654</v>
      </c>
      <c r="DY17" s="21">
        <f t="shared" si="71"/>
        <v>4931.46954</v>
      </c>
      <c r="DZ17" s="21">
        <f t="shared" si="72"/>
        <v>1755.532</v>
      </c>
      <c r="EA17" s="21">
        <f aca="true" t="shared" si="86" ref="EA17:EB24">E17+Q17+AC17+AO17+BA17+BM17+BY17+CK17+CW17+DI17</f>
        <v>0</v>
      </c>
      <c r="EB17" s="21">
        <f t="shared" si="86"/>
        <v>2333.0044900000003</v>
      </c>
      <c r="EC17" s="21">
        <f t="shared" si="73"/>
        <v>4088.5364900000004</v>
      </c>
      <c r="ED17" s="21">
        <f t="shared" si="31"/>
        <v>61.81640071368383</v>
      </c>
      <c r="EE17" s="21" t="e">
        <f t="shared" si="31"/>
        <v>#DIV/0!</v>
      </c>
      <c r="EF17" s="21">
        <f t="shared" si="31"/>
        <v>111.54393607738666</v>
      </c>
      <c r="EG17" s="21">
        <f t="shared" si="31"/>
        <v>82.9070616139302</v>
      </c>
      <c r="EH17" s="21">
        <f t="shared" si="32"/>
        <v>-1084.381</v>
      </c>
      <c r="EI17" s="21">
        <f t="shared" si="32"/>
        <v>0</v>
      </c>
      <c r="EJ17" s="21">
        <f t="shared" si="32"/>
        <v>241.44795000000022</v>
      </c>
      <c r="EK17" s="21">
        <f t="shared" si="32"/>
        <v>-842.9330499999996</v>
      </c>
    </row>
    <row r="18" spans="1:141" s="42" customFormat="1" ht="12.75" customHeight="1">
      <c r="A18" s="8" t="s">
        <v>23</v>
      </c>
      <c r="B18" s="18">
        <v>3286.35177</v>
      </c>
      <c r="C18" s="18"/>
      <c r="D18" s="19">
        <f>B18+C18</f>
        <v>3286.35177</v>
      </c>
      <c r="E18" s="18">
        <v>4753.06741</v>
      </c>
      <c r="F18" s="18"/>
      <c r="G18" s="19">
        <f>E18+F18</f>
        <v>4753.06741</v>
      </c>
      <c r="H18" s="16">
        <f t="shared" si="1"/>
        <v>144.6305125759559</v>
      </c>
      <c r="I18" s="20" t="e">
        <f t="shared" si="1"/>
        <v>#DIV/0!</v>
      </c>
      <c r="J18" s="20">
        <f t="shared" si="1"/>
        <v>144.6305125759559</v>
      </c>
      <c r="K18" s="20">
        <f t="shared" si="2"/>
        <v>1466.7156399999994</v>
      </c>
      <c r="L18" s="20">
        <f t="shared" si="2"/>
        <v>0</v>
      </c>
      <c r="M18" s="20">
        <f t="shared" si="2"/>
        <v>1466.7156399999994</v>
      </c>
      <c r="N18" s="18">
        <v>861.35768</v>
      </c>
      <c r="O18" s="18"/>
      <c r="P18" s="19">
        <f>N18+O18</f>
        <v>861.35768</v>
      </c>
      <c r="Q18" s="18">
        <v>1156.74434</v>
      </c>
      <c r="R18" s="18"/>
      <c r="S18" s="19">
        <f>Q18+R18</f>
        <v>1156.74434</v>
      </c>
      <c r="T18" s="20">
        <f t="shared" si="4"/>
        <v>134.2931475342508</v>
      </c>
      <c r="U18" s="20" t="e">
        <f t="shared" si="4"/>
        <v>#DIV/0!</v>
      </c>
      <c r="V18" s="20">
        <f t="shared" si="4"/>
        <v>134.2931475342508</v>
      </c>
      <c r="W18" s="20">
        <f t="shared" si="5"/>
        <v>295.38666</v>
      </c>
      <c r="X18" s="20">
        <f t="shared" si="5"/>
        <v>0</v>
      </c>
      <c r="Y18" s="20">
        <f t="shared" si="5"/>
        <v>295.38666</v>
      </c>
      <c r="Z18" s="18">
        <v>860.211</v>
      </c>
      <c r="AA18" s="18"/>
      <c r="AB18" s="19">
        <f>Z18+AA18</f>
        <v>860.211</v>
      </c>
      <c r="AC18" s="18">
        <v>1403.121</v>
      </c>
      <c r="AD18" s="18"/>
      <c r="AE18" s="19">
        <f>AC18+AD18</f>
        <v>1403.121</v>
      </c>
      <c r="AF18" s="21">
        <f t="shared" si="7"/>
        <v>163.11358492276895</v>
      </c>
      <c r="AG18" s="21" t="e">
        <f t="shared" si="7"/>
        <v>#DIV/0!</v>
      </c>
      <c r="AH18" s="21">
        <f t="shared" si="7"/>
        <v>163.11358492276895</v>
      </c>
      <c r="AI18" s="21">
        <f t="shared" si="8"/>
        <v>542.9100000000001</v>
      </c>
      <c r="AJ18" s="21">
        <f t="shared" si="8"/>
        <v>0</v>
      </c>
      <c r="AK18" s="21">
        <f t="shared" si="8"/>
        <v>542.9100000000001</v>
      </c>
      <c r="AL18" s="18">
        <v>12421.62614</v>
      </c>
      <c r="AM18" s="18"/>
      <c r="AN18" s="19">
        <f>AL18+AM18</f>
        <v>12421.62614</v>
      </c>
      <c r="AO18" s="18">
        <v>12392.31553</v>
      </c>
      <c r="AP18" s="18"/>
      <c r="AQ18" s="19">
        <f>AO18+AP18</f>
        <v>12392.31553</v>
      </c>
      <c r="AR18" s="20">
        <f t="shared" si="10"/>
        <v>99.76403564501418</v>
      </c>
      <c r="AS18" s="20" t="e">
        <f t="shared" si="10"/>
        <v>#DIV/0!</v>
      </c>
      <c r="AT18" s="20">
        <f t="shared" si="10"/>
        <v>99.76403564501418</v>
      </c>
      <c r="AU18" s="20">
        <f t="shared" si="11"/>
        <v>-29.31061000000045</v>
      </c>
      <c r="AV18" s="20">
        <f t="shared" si="11"/>
        <v>0</v>
      </c>
      <c r="AW18" s="20">
        <f t="shared" si="11"/>
        <v>-29.31061000000045</v>
      </c>
      <c r="AX18" s="18">
        <v>686.66761</v>
      </c>
      <c r="AY18" s="18">
        <v>0</v>
      </c>
      <c r="AZ18" s="16">
        <f>AX18+AY18</f>
        <v>686.66761</v>
      </c>
      <c r="BA18" s="16">
        <v>957.42812</v>
      </c>
      <c r="BB18" s="16">
        <v>0</v>
      </c>
      <c r="BC18" s="16">
        <f>BA18+BB18</f>
        <v>957.42812</v>
      </c>
      <c r="BD18" s="16">
        <f t="shared" si="13"/>
        <v>139.4310880631169</v>
      </c>
      <c r="BE18" s="20" t="e">
        <f t="shared" si="13"/>
        <v>#DIV/0!</v>
      </c>
      <c r="BF18" s="20">
        <f t="shared" si="13"/>
        <v>139.4310880631169</v>
      </c>
      <c r="BG18" s="20">
        <f t="shared" si="14"/>
        <v>270.76051000000007</v>
      </c>
      <c r="BH18" s="20">
        <f t="shared" si="14"/>
        <v>0</v>
      </c>
      <c r="BI18" s="20">
        <f t="shared" si="14"/>
        <v>270.76051000000007</v>
      </c>
      <c r="BJ18" s="18">
        <v>863.585</v>
      </c>
      <c r="BK18" s="18"/>
      <c r="BL18" s="19">
        <f>BJ18+BK18</f>
        <v>863.585</v>
      </c>
      <c r="BM18" s="18">
        <v>1220.577</v>
      </c>
      <c r="BN18" s="18"/>
      <c r="BO18" s="19">
        <f>BM18+BN18</f>
        <v>1220.577</v>
      </c>
      <c r="BP18" s="20">
        <f t="shared" si="16"/>
        <v>141.33837433489464</v>
      </c>
      <c r="BQ18" s="20" t="e">
        <f t="shared" si="16"/>
        <v>#DIV/0!</v>
      </c>
      <c r="BR18" s="20">
        <f t="shared" si="16"/>
        <v>141.33837433489464</v>
      </c>
      <c r="BS18" s="20">
        <f t="shared" si="17"/>
        <v>356.99199999999996</v>
      </c>
      <c r="BT18" s="20">
        <f t="shared" si="17"/>
        <v>0</v>
      </c>
      <c r="BU18" s="20">
        <f t="shared" si="17"/>
        <v>356.99199999999996</v>
      </c>
      <c r="BV18" s="18">
        <v>831.17008</v>
      </c>
      <c r="BW18" s="18"/>
      <c r="BX18" s="19">
        <f>BV18+BW18</f>
        <v>831.17008</v>
      </c>
      <c r="BY18" s="18">
        <v>2138.94635</v>
      </c>
      <c r="BZ18" s="18"/>
      <c r="CA18" s="19">
        <f>BY18+BZ18</f>
        <v>2138.94635</v>
      </c>
      <c r="CB18" s="20">
        <f t="shared" si="19"/>
        <v>257.3415960786269</v>
      </c>
      <c r="CC18" s="20" t="e">
        <f t="shared" si="19"/>
        <v>#DIV/0!</v>
      </c>
      <c r="CD18" s="20">
        <f t="shared" si="19"/>
        <v>257.3415960786269</v>
      </c>
      <c r="CE18" s="20">
        <f t="shared" si="20"/>
        <v>1307.7762700000003</v>
      </c>
      <c r="CF18" s="20">
        <f t="shared" si="20"/>
        <v>0</v>
      </c>
      <c r="CG18" s="20">
        <f t="shared" si="20"/>
        <v>1307.7762700000003</v>
      </c>
      <c r="CH18" s="18">
        <v>9869.40757</v>
      </c>
      <c r="CI18" s="18">
        <v>0</v>
      </c>
      <c r="CJ18" s="19">
        <f>CH18+CI18</f>
        <v>9869.40757</v>
      </c>
      <c r="CK18" s="18">
        <v>16295.28855</v>
      </c>
      <c r="CL18" s="18">
        <v>0</v>
      </c>
      <c r="CM18" s="19">
        <f>CK18+CL18</f>
        <v>16295.28855</v>
      </c>
      <c r="CN18" s="16">
        <f t="shared" si="22"/>
        <v>165.10908516467316</v>
      </c>
      <c r="CO18" s="20" t="e">
        <f t="shared" si="22"/>
        <v>#DIV/0!</v>
      </c>
      <c r="CP18" s="20">
        <f t="shared" si="22"/>
        <v>165.10908516467316</v>
      </c>
      <c r="CQ18" s="20">
        <f t="shared" si="23"/>
        <v>6425.88098</v>
      </c>
      <c r="CR18" s="20">
        <f t="shared" si="23"/>
        <v>0</v>
      </c>
      <c r="CS18" s="20">
        <f t="shared" si="23"/>
        <v>6425.88098</v>
      </c>
      <c r="CT18" s="18">
        <v>933.926</v>
      </c>
      <c r="CU18" s="18"/>
      <c r="CV18" s="19">
        <f>CT18+CU18</f>
        <v>933.926</v>
      </c>
      <c r="CW18" s="18">
        <v>769.096</v>
      </c>
      <c r="CX18" s="18"/>
      <c r="CY18" s="19">
        <f>CW18+CX18</f>
        <v>769.096</v>
      </c>
      <c r="CZ18" s="16">
        <f t="shared" si="25"/>
        <v>82.3508500673501</v>
      </c>
      <c r="DA18" s="20" t="e">
        <f t="shared" si="25"/>
        <v>#DIV/0!</v>
      </c>
      <c r="DB18" s="20">
        <f t="shared" si="25"/>
        <v>82.3508500673501</v>
      </c>
      <c r="DC18" s="14">
        <f t="shared" si="26"/>
        <v>-164.83000000000004</v>
      </c>
      <c r="DD18" s="20">
        <f t="shared" si="26"/>
        <v>0</v>
      </c>
      <c r="DE18" s="20">
        <f t="shared" si="26"/>
        <v>-164.83000000000004</v>
      </c>
      <c r="DF18" s="18">
        <v>3945.032</v>
      </c>
      <c r="DG18" s="18"/>
      <c r="DH18" s="19">
        <f>DF18+DG18</f>
        <v>3945.032</v>
      </c>
      <c r="DI18" s="18">
        <v>3051.925</v>
      </c>
      <c r="DJ18" s="18">
        <v>0</v>
      </c>
      <c r="DK18" s="19">
        <f>DI18+DJ18</f>
        <v>3051.925</v>
      </c>
      <c r="DL18" s="20">
        <f t="shared" si="28"/>
        <v>77.36122292544142</v>
      </c>
      <c r="DM18" s="20" t="e">
        <f t="shared" si="28"/>
        <v>#DIV/0!</v>
      </c>
      <c r="DN18" s="20">
        <f t="shared" si="28"/>
        <v>77.36122292544142</v>
      </c>
      <c r="DO18" s="20">
        <f t="shared" si="29"/>
        <v>-893.107</v>
      </c>
      <c r="DP18" s="20">
        <f t="shared" si="29"/>
        <v>0</v>
      </c>
      <c r="DQ18" s="20">
        <f t="shared" si="29"/>
        <v>-893.107</v>
      </c>
      <c r="DR18" s="18">
        <v>21147.813</v>
      </c>
      <c r="DS18" s="18">
        <v>33643.753</v>
      </c>
      <c r="DT18" s="20">
        <f t="shared" si="54"/>
        <v>159.08856863827953</v>
      </c>
      <c r="DU18" s="20">
        <f t="shared" si="55"/>
        <v>12495.939999999999</v>
      </c>
      <c r="DV18" s="21">
        <f t="shared" si="70"/>
        <v>21147.813</v>
      </c>
      <c r="DW18" s="21">
        <f t="shared" si="85"/>
        <v>34559.33485</v>
      </c>
      <c r="DX18" s="21">
        <f t="shared" si="85"/>
        <v>0</v>
      </c>
      <c r="DY18" s="21">
        <f t="shared" si="71"/>
        <v>55707.147849999994</v>
      </c>
      <c r="DZ18" s="21">
        <f t="shared" si="72"/>
        <v>33643.753</v>
      </c>
      <c r="EA18" s="21">
        <f t="shared" si="86"/>
        <v>44138.5093</v>
      </c>
      <c r="EB18" s="21">
        <f t="shared" si="86"/>
        <v>0</v>
      </c>
      <c r="EC18" s="21">
        <f t="shared" si="73"/>
        <v>77782.2623</v>
      </c>
      <c r="ED18" s="21">
        <f t="shared" si="31"/>
        <v>159.08856863827953</v>
      </c>
      <c r="EE18" s="21">
        <f t="shared" si="31"/>
        <v>127.71805213143446</v>
      </c>
      <c r="EF18" s="21" t="e">
        <f t="shared" si="31"/>
        <v>#DIV/0!</v>
      </c>
      <c r="EG18" s="21">
        <f t="shared" si="31"/>
        <v>139.62707713818094</v>
      </c>
      <c r="EH18" s="21">
        <f t="shared" si="32"/>
        <v>12495.939999999999</v>
      </c>
      <c r="EI18" s="21">
        <f t="shared" si="32"/>
        <v>9579.174449999999</v>
      </c>
      <c r="EJ18" s="21">
        <f t="shared" si="32"/>
        <v>0</v>
      </c>
      <c r="EK18" s="21">
        <f t="shared" si="32"/>
        <v>22075.11445000001</v>
      </c>
    </row>
    <row r="19" spans="1:141" s="42" customFormat="1" ht="12.75" customHeight="1">
      <c r="A19" s="8" t="s">
        <v>24</v>
      </c>
      <c r="B19" s="18"/>
      <c r="C19" s="18">
        <v>790.76316</v>
      </c>
      <c r="D19" s="19">
        <f>B19+C19</f>
        <v>790.76316</v>
      </c>
      <c r="E19" s="18"/>
      <c r="F19" s="18">
        <v>1702.56002</v>
      </c>
      <c r="G19" s="19">
        <f>E19+F19</f>
        <v>1702.56002</v>
      </c>
      <c r="H19" s="16" t="e">
        <f t="shared" si="1"/>
        <v>#DIV/0!</v>
      </c>
      <c r="I19" s="20">
        <f t="shared" si="1"/>
        <v>215.30593559770793</v>
      </c>
      <c r="J19" s="20">
        <f t="shared" si="1"/>
        <v>215.30593559770793</v>
      </c>
      <c r="K19" s="20">
        <f t="shared" si="2"/>
        <v>0</v>
      </c>
      <c r="L19" s="20">
        <f t="shared" si="2"/>
        <v>911.7968599999999</v>
      </c>
      <c r="M19" s="20">
        <f t="shared" si="2"/>
        <v>911.7968599999999</v>
      </c>
      <c r="N19" s="18"/>
      <c r="O19" s="18">
        <v>434.41182</v>
      </c>
      <c r="P19" s="19">
        <f>N19+O19</f>
        <v>434.41182</v>
      </c>
      <c r="Q19" s="18"/>
      <c r="R19" s="18">
        <v>475.20907</v>
      </c>
      <c r="S19" s="19">
        <f>Q19+R19</f>
        <v>475.20907</v>
      </c>
      <c r="T19" s="20" t="e">
        <f t="shared" si="4"/>
        <v>#DIV/0!</v>
      </c>
      <c r="U19" s="20">
        <f t="shared" si="4"/>
        <v>109.39137659744158</v>
      </c>
      <c r="V19" s="20">
        <f t="shared" si="4"/>
        <v>109.39137659744158</v>
      </c>
      <c r="W19" s="20">
        <f t="shared" si="5"/>
        <v>0</v>
      </c>
      <c r="X19" s="20">
        <f t="shared" si="5"/>
        <v>40.79725000000002</v>
      </c>
      <c r="Y19" s="20">
        <f t="shared" si="5"/>
        <v>40.79725000000002</v>
      </c>
      <c r="Z19" s="18"/>
      <c r="AA19" s="18">
        <v>961.724</v>
      </c>
      <c r="AB19" s="19">
        <f>Z19+AA19</f>
        <v>961.724</v>
      </c>
      <c r="AC19" s="18"/>
      <c r="AD19" s="18">
        <v>1113.027</v>
      </c>
      <c r="AE19" s="19">
        <f>AC19+AD19</f>
        <v>1113.027</v>
      </c>
      <c r="AF19" s="21" t="e">
        <f t="shared" si="7"/>
        <v>#DIV/0!</v>
      </c>
      <c r="AG19" s="21">
        <f t="shared" si="7"/>
        <v>115.73247626138061</v>
      </c>
      <c r="AH19" s="21">
        <f t="shared" si="7"/>
        <v>115.73247626138061</v>
      </c>
      <c r="AI19" s="21">
        <f t="shared" si="8"/>
        <v>0</v>
      </c>
      <c r="AJ19" s="21">
        <f t="shared" si="8"/>
        <v>151.303</v>
      </c>
      <c r="AK19" s="21">
        <f t="shared" si="8"/>
        <v>151.303</v>
      </c>
      <c r="AL19" s="18"/>
      <c r="AM19" s="18">
        <v>1156.26243</v>
      </c>
      <c r="AN19" s="19">
        <f>AL19+AM19</f>
        <v>1156.26243</v>
      </c>
      <c r="AO19" s="18"/>
      <c r="AP19" s="18">
        <v>1808.17942</v>
      </c>
      <c r="AQ19" s="19">
        <f>AO19+AP19</f>
        <v>1808.17942</v>
      </c>
      <c r="AR19" s="20" t="e">
        <f t="shared" si="10"/>
        <v>#DIV/0!</v>
      </c>
      <c r="AS19" s="20">
        <f t="shared" si="10"/>
        <v>156.38140383061653</v>
      </c>
      <c r="AT19" s="20">
        <f t="shared" si="10"/>
        <v>156.38140383061653</v>
      </c>
      <c r="AU19" s="20">
        <f t="shared" si="11"/>
        <v>0</v>
      </c>
      <c r="AV19" s="20">
        <f t="shared" si="11"/>
        <v>651.9169899999999</v>
      </c>
      <c r="AW19" s="20">
        <f t="shared" si="11"/>
        <v>651.9169899999999</v>
      </c>
      <c r="AX19" s="18">
        <v>0</v>
      </c>
      <c r="AY19" s="18">
        <v>2522.89403</v>
      </c>
      <c r="AZ19" s="16">
        <f>AX19+AY19</f>
        <v>2522.89403</v>
      </c>
      <c r="BA19" s="16">
        <v>0</v>
      </c>
      <c r="BB19" s="16">
        <v>2627.8192799999997</v>
      </c>
      <c r="BC19" s="16">
        <f>BA19+BB19</f>
        <v>2627.8192799999997</v>
      </c>
      <c r="BD19" s="16" t="e">
        <f t="shared" si="13"/>
        <v>#DIV/0!</v>
      </c>
      <c r="BE19" s="20">
        <f t="shared" si="13"/>
        <v>104.15892418596748</v>
      </c>
      <c r="BF19" s="20">
        <f t="shared" si="13"/>
        <v>104.15892418596748</v>
      </c>
      <c r="BG19" s="20">
        <f t="shared" si="14"/>
        <v>0</v>
      </c>
      <c r="BH19" s="20">
        <f t="shared" si="14"/>
        <v>104.92524999999978</v>
      </c>
      <c r="BI19" s="20">
        <f t="shared" si="14"/>
        <v>104.92524999999978</v>
      </c>
      <c r="BJ19" s="18"/>
      <c r="BK19" s="18">
        <v>2729.579</v>
      </c>
      <c r="BL19" s="19">
        <f>BJ19+BK19</f>
        <v>2729.579</v>
      </c>
      <c r="BM19" s="18"/>
      <c r="BN19" s="18">
        <v>3365.929</v>
      </c>
      <c r="BO19" s="19">
        <f>BM19+BN19</f>
        <v>3365.929</v>
      </c>
      <c r="BP19" s="20" t="e">
        <f t="shared" si="16"/>
        <v>#DIV/0!</v>
      </c>
      <c r="BQ19" s="20">
        <f t="shared" si="16"/>
        <v>123.3131189828175</v>
      </c>
      <c r="BR19" s="20">
        <f t="shared" si="16"/>
        <v>123.3131189828175</v>
      </c>
      <c r="BS19" s="20">
        <f t="shared" si="17"/>
        <v>0</v>
      </c>
      <c r="BT19" s="20">
        <f t="shared" si="17"/>
        <v>636.3499999999999</v>
      </c>
      <c r="BU19" s="20">
        <f t="shared" si="17"/>
        <v>636.3499999999999</v>
      </c>
      <c r="BV19" s="18"/>
      <c r="BW19" s="18">
        <v>2797.55256</v>
      </c>
      <c r="BX19" s="19">
        <f>BV19+BW19</f>
        <v>2797.55256</v>
      </c>
      <c r="BY19" s="18">
        <v>80</v>
      </c>
      <c r="BZ19" s="18">
        <v>3345.3314</v>
      </c>
      <c r="CA19" s="19">
        <f>BY19+BZ19</f>
        <v>3425.3314</v>
      </c>
      <c r="CB19" s="20" t="e">
        <f t="shared" si="19"/>
        <v>#DIV/0!</v>
      </c>
      <c r="CC19" s="20">
        <f t="shared" si="19"/>
        <v>119.58064516221279</v>
      </c>
      <c r="CD19" s="20">
        <f t="shared" si="19"/>
        <v>122.44028759195145</v>
      </c>
      <c r="CE19" s="20">
        <f t="shared" si="20"/>
        <v>80</v>
      </c>
      <c r="CF19" s="20">
        <f t="shared" si="20"/>
        <v>547.77884</v>
      </c>
      <c r="CG19" s="20">
        <f t="shared" si="20"/>
        <v>627.77884</v>
      </c>
      <c r="CH19" s="18">
        <v>0</v>
      </c>
      <c r="CI19" s="18">
        <v>6572.7616</v>
      </c>
      <c r="CJ19" s="19">
        <f>CH19+CI19</f>
        <v>6572.7616</v>
      </c>
      <c r="CK19" s="18">
        <v>0</v>
      </c>
      <c r="CL19" s="18">
        <v>5162.78145</v>
      </c>
      <c r="CM19" s="19">
        <f>CK19+CL19</f>
        <v>5162.78145</v>
      </c>
      <c r="CN19" s="16" t="e">
        <f t="shared" si="22"/>
        <v>#DIV/0!</v>
      </c>
      <c r="CO19" s="20">
        <f t="shared" si="22"/>
        <v>78.54813188416875</v>
      </c>
      <c r="CP19" s="20">
        <f t="shared" si="22"/>
        <v>78.54813188416875</v>
      </c>
      <c r="CQ19" s="20">
        <f t="shared" si="23"/>
        <v>0</v>
      </c>
      <c r="CR19" s="20">
        <f t="shared" si="23"/>
        <v>-1409.9801499999994</v>
      </c>
      <c r="CS19" s="20">
        <f t="shared" si="23"/>
        <v>-1409.9801499999994</v>
      </c>
      <c r="CT19" s="18"/>
      <c r="CU19" s="18">
        <v>2209.276</v>
      </c>
      <c r="CV19" s="19">
        <f>CT19+CU19</f>
        <v>2209.276</v>
      </c>
      <c r="CW19" s="18"/>
      <c r="CX19" s="18">
        <v>577.145</v>
      </c>
      <c r="CY19" s="19">
        <f>CW19+CX19</f>
        <v>577.145</v>
      </c>
      <c r="CZ19" s="16" t="e">
        <f t="shared" si="25"/>
        <v>#DIV/0!</v>
      </c>
      <c r="DA19" s="20">
        <f t="shared" si="25"/>
        <v>26.12371654786455</v>
      </c>
      <c r="DB19" s="20">
        <f t="shared" si="25"/>
        <v>26.12371654786455</v>
      </c>
      <c r="DC19" s="14">
        <f t="shared" si="26"/>
        <v>0</v>
      </c>
      <c r="DD19" s="20">
        <f t="shared" si="26"/>
        <v>-1632.1309999999999</v>
      </c>
      <c r="DE19" s="20">
        <f t="shared" si="26"/>
        <v>-1632.1309999999999</v>
      </c>
      <c r="DF19" s="18"/>
      <c r="DG19" s="18">
        <v>3896.686</v>
      </c>
      <c r="DH19" s="19">
        <f>DF19+DG19</f>
        <v>3896.686</v>
      </c>
      <c r="DI19" s="18"/>
      <c r="DJ19" s="18">
        <v>4614.667</v>
      </c>
      <c r="DK19" s="19">
        <f>DI19+DJ19</f>
        <v>4614.667</v>
      </c>
      <c r="DL19" s="20" t="e">
        <f t="shared" si="28"/>
        <v>#DIV/0!</v>
      </c>
      <c r="DM19" s="20">
        <f t="shared" si="28"/>
        <v>118.42542611850173</v>
      </c>
      <c r="DN19" s="20">
        <f t="shared" si="28"/>
        <v>118.42542611850173</v>
      </c>
      <c r="DO19" s="20">
        <f t="shared" si="29"/>
        <v>0</v>
      </c>
      <c r="DP19" s="20">
        <f t="shared" si="29"/>
        <v>717.9810000000002</v>
      </c>
      <c r="DQ19" s="20">
        <f t="shared" si="29"/>
        <v>717.9810000000002</v>
      </c>
      <c r="DR19" s="18">
        <v>7732.839</v>
      </c>
      <c r="DS19" s="18">
        <v>8075.408</v>
      </c>
      <c r="DT19" s="20">
        <f t="shared" si="54"/>
        <v>104.43005473151581</v>
      </c>
      <c r="DU19" s="20">
        <f t="shared" si="55"/>
        <v>342.5690000000004</v>
      </c>
      <c r="DV19" s="21">
        <f t="shared" si="70"/>
        <v>7732.839</v>
      </c>
      <c r="DW19" s="21">
        <f t="shared" si="85"/>
        <v>0</v>
      </c>
      <c r="DX19" s="21">
        <f t="shared" si="85"/>
        <v>24071.910600000003</v>
      </c>
      <c r="DY19" s="21">
        <f t="shared" si="71"/>
        <v>31804.749600000003</v>
      </c>
      <c r="DZ19" s="21">
        <f t="shared" si="72"/>
        <v>8075.408</v>
      </c>
      <c r="EA19" s="21">
        <f t="shared" si="86"/>
        <v>80</v>
      </c>
      <c r="EB19" s="21">
        <f t="shared" si="86"/>
        <v>24792.648640000003</v>
      </c>
      <c r="EC19" s="21">
        <f t="shared" si="73"/>
        <v>32948.05664</v>
      </c>
      <c r="ED19" s="21">
        <f t="shared" si="31"/>
        <v>104.43005473151581</v>
      </c>
      <c r="EE19" s="21" t="e">
        <f t="shared" si="31"/>
        <v>#DIV/0!</v>
      </c>
      <c r="EF19" s="21">
        <f t="shared" si="31"/>
        <v>102.99410400768106</v>
      </c>
      <c r="EG19" s="21">
        <f t="shared" si="31"/>
        <v>103.59476824807324</v>
      </c>
      <c r="EH19" s="21">
        <f t="shared" si="32"/>
        <v>342.5690000000004</v>
      </c>
      <c r="EI19" s="21">
        <f t="shared" si="32"/>
        <v>80</v>
      </c>
      <c r="EJ19" s="21">
        <f t="shared" si="32"/>
        <v>720.7380400000002</v>
      </c>
      <c r="EK19" s="21">
        <f t="shared" si="32"/>
        <v>1143.3070399999997</v>
      </c>
    </row>
    <row r="20" spans="1:141" s="41" customFormat="1" ht="16.5" customHeight="1">
      <c r="A20" s="11" t="s">
        <v>25</v>
      </c>
      <c r="B20" s="24">
        <f aca="true" t="shared" si="87" ref="B20:G20">B21+B22</f>
        <v>-10.78914</v>
      </c>
      <c r="C20" s="24">
        <f t="shared" si="87"/>
        <v>0</v>
      </c>
      <c r="D20" s="24">
        <f t="shared" si="87"/>
        <v>-10.78914</v>
      </c>
      <c r="E20" s="24">
        <f t="shared" si="87"/>
        <v>34.48394</v>
      </c>
      <c r="F20" s="24">
        <f t="shared" si="87"/>
        <v>0</v>
      </c>
      <c r="G20" s="24">
        <f t="shared" si="87"/>
        <v>34.48394</v>
      </c>
      <c r="H20" s="25">
        <f t="shared" si="1"/>
        <v>-319.61713352500755</v>
      </c>
      <c r="I20" s="14" t="e">
        <f t="shared" si="1"/>
        <v>#DIV/0!</v>
      </c>
      <c r="J20" s="14">
        <f>G20/D20*100</f>
        <v>-319.61713352500755</v>
      </c>
      <c r="K20" s="14">
        <f t="shared" si="2"/>
        <v>45.27307999999999</v>
      </c>
      <c r="L20" s="14">
        <f t="shared" si="2"/>
        <v>0</v>
      </c>
      <c r="M20" s="14">
        <f t="shared" si="2"/>
        <v>45.27307999999999</v>
      </c>
      <c r="N20" s="24">
        <f aca="true" t="shared" si="88" ref="N20:S20">N21+N22</f>
        <v>0</v>
      </c>
      <c r="O20" s="24">
        <f t="shared" si="88"/>
        <v>0</v>
      </c>
      <c r="P20" s="24">
        <f t="shared" si="88"/>
        <v>0</v>
      </c>
      <c r="Q20" s="24">
        <f t="shared" si="88"/>
        <v>0</v>
      </c>
      <c r="R20" s="24">
        <f t="shared" si="88"/>
        <v>0</v>
      </c>
      <c r="S20" s="24">
        <f t="shared" si="88"/>
        <v>0</v>
      </c>
      <c r="T20" s="14" t="e">
        <f t="shared" si="4"/>
        <v>#DIV/0!</v>
      </c>
      <c r="U20" s="14" t="e">
        <f t="shared" si="4"/>
        <v>#DIV/0!</v>
      </c>
      <c r="V20" s="14" t="e">
        <f t="shared" si="4"/>
        <v>#DIV/0!</v>
      </c>
      <c r="W20" s="14">
        <f t="shared" si="5"/>
        <v>0</v>
      </c>
      <c r="X20" s="14">
        <f t="shared" si="5"/>
        <v>0</v>
      </c>
      <c r="Y20" s="14">
        <f t="shared" si="5"/>
        <v>0</v>
      </c>
      <c r="Z20" s="24">
        <f aca="true" t="shared" si="89" ref="Z20:AE20">Z21+Z22</f>
        <v>0</v>
      </c>
      <c r="AA20" s="24">
        <f t="shared" si="89"/>
        <v>0</v>
      </c>
      <c r="AB20" s="24">
        <f t="shared" si="89"/>
        <v>0</v>
      </c>
      <c r="AC20" s="24">
        <f t="shared" si="89"/>
        <v>0</v>
      </c>
      <c r="AD20" s="24">
        <f t="shared" si="89"/>
        <v>0</v>
      </c>
      <c r="AE20" s="24">
        <f t="shared" si="89"/>
        <v>0</v>
      </c>
      <c r="AF20" s="15" t="e">
        <f t="shared" si="7"/>
        <v>#DIV/0!</v>
      </c>
      <c r="AG20" s="15" t="e">
        <f t="shared" si="7"/>
        <v>#DIV/0!</v>
      </c>
      <c r="AH20" s="15" t="e">
        <f t="shared" si="7"/>
        <v>#DIV/0!</v>
      </c>
      <c r="AI20" s="15">
        <f t="shared" si="8"/>
        <v>0</v>
      </c>
      <c r="AJ20" s="15">
        <f t="shared" si="8"/>
        <v>0</v>
      </c>
      <c r="AK20" s="15">
        <f t="shared" si="8"/>
        <v>0</v>
      </c>
      <c r="AL20" s="24">
        <f aca="true" t="shared" si="90" ref="AL20:AQ20">AL21+AL22</f>
        <v>0</v>
      </c>
      <c r="AM20" s="24">
        <f t="shared" si="90"/>
        <v>0</v>
      </c>
      <c r="AN20" s="24">
        <f t="shared" si="90"/>
        <v>0</v>
      </c>
      <c r="AO20" s="24">
        <f t="shared" si="90"/>
        <v>8.841</v>
      </c>
      <c r="AP20" s="24">
        <f t="shared" si="90"/>
        <v>0</v>
      </c>
      <c r="AQ20" s="24">
        <f t="shared" si="90"/>
        <v>8.841</v>
      </c>
      <c r="AR20" s="14" t="e">
        <f t="shared" si="10"/>
        <v>#DIV/0!</v>
      </c>
      <c r="AS20" s="14" t="e">
        <f t="shared" si="10"/>
        <v>#DIV/0!</v>
      </c>
      <c r="AT20" s="14" t="e">
        <f t="shared" si="10"/>
        <v>#DIV/0!</v>
      </c>
      <c r="AU20" s="14">
        <f t="shared" si="11"/>
        <v>8.841</v>
      </c>
      <c r="AV20" s="14">
        <f t="shared" si="11"/>
        <v>0</v>
      </c>
      <c r="AW20" s="14">
        <f t="shared" si="11"/>
        <v>8.841</v>
      </c>
      <c r="AX20" s="24">
        <f aca="true" t="shared" si="91" ref="AX20:BC20">AX21+AX22</f>
        <v>48.529</v>
      </c>
      <c r="AY20" s="24">
        <f t="shared" si="91"/>
        <v>0</v>
      </c>
      <c r="AZ20" s="25">
        <f t="shared" si="91"/>
        <v>48.529</v>
      </c>
      <c r="BA20" s="25">
        <f>BA21+BA22</f>
        <v>101.127</v>
      </c>
      <c r="BB20" s="25">
        <f>BB21+BB22</f>
        <v>0</v>
      </c>
      <c r="BC20" s="25">
        <f t="shared" si="91"/>
        <v>101.127</v>
      </c>
      <c r="BD20" s="25">
        <f t="shared" si="13"/>
        <v>208.38467720332173</v>
      </c>
      <c r="BE20" s="14" t="e">
        <f t="shared" si="13"/>
        <v>#DIV/0!</v>
      </c>
      <c r="BF20" s="14">
        <f t="shared" si="13"/>
        <v>208.38467720332173</v>
      </c>
      <c r="BG20" s="14">
        <f t="shared" si="14"/>
        <v>52.59799999999999</v>
      </c>
      <c r="BH20" s="14">
        <f t="shared" si="14"/>
        <v>0</v>
      </c>
      <c r="BI20" s="14">
        <f t="shared" si="14"/>
        <v>52.59799999999999</v>
      </c>
      <c r="BJ20" s="24">
        <f aca="true" t="shared" si="92" ref="BJ20:BO20">BJ21+BJ22</f>
        <v>20.682</v>
      </c>
      <c r="BK20" s="24">
        <f t="shared" si="92"/>
        <v>0</v>
      </c>
      <c r="BL20" s="24">
        <f t="shared" si="92"/>
        <v>20.682</v>
      </c>
      <c r="BM20" s="24">
        <f t="shared" si="92"/>
        <v>20.045</v>
      </c>
      <c r="BN20" s="24">
        <f t="shared" si="92"/>
        <v>0</v>
      </c>
      <c r="BO20" s="24">
        <f t="shared" si="92"/>
        <v>20.045</v>
      </c>
      <c r="BP20" s="14">
        <f t="shared" si="16"/>
        <v>96.92002707668506</v>
      </c>
      <c r="BQ20" s="14" t="e">
        <f t="shared" si="16"/>
        <v>#DIV/0!</v>
      </c>
      <c r="BR20" s="14">
        <f t="shared" si="16"/>
        <v>96.92002707668506</v>
      </c>
      <c r="BS20" s="14">
        <f t="shared" si="17"/>
        <v>-0.6369999999999969</v>
      </c>
      <c r="BT20" s="14">
        <f t="shared" si="17"/>
        <v>0</v>
      </c>
      <c r="BU20" s="14">
        <f t="shared" si="17"/>
        <v>-0.6369999999999969</v>
      </c>
      <c r="BV20" s="24">
        <f aca="true" t="shared" si="93" ref="BV20:CA20">BV21+BV22</f>
        <v>13871.97844</v>
      </c>
      <c r="BW20" s="24">
        <f t="shared" si="93"/>
        <v>0</v>
      </c>
      <c r="BX20" s="24">
        <f t="shared" si="93"/>
        <v>13871.97844</v>
      </c>
      <c r="BY20" s="24">
        <f t="shared" si="93"/>
        <v>11849.0977</v>
      </c>
      <c r="BZ20" s="24">
        <f t="shared" si="93"/>
        <v>0</v>
      </c>
      <c r="CA20" s="24">
        <f t="shared" si="93"/>
        <v>11849.0977</v>
      </c>
      <c r="CB20" s="14">
        <f t="shared" si="19"/>
        <v>85.41750371982268</v>
      </c>
      <c r="CC20" s="14" t="e">
        <f t="shared" si="19"/>
        <v>#DIV/0!</v>
      </c>
      <c r="CD20" s="14">
        <f t="shared" si="19"/>
        <v>85.41750371982268</v>
      </c>
      <c r="CE20" s="14">
        <f t="shared" si="20"/>
        <v>-2022.8807400000005</v>
      </c>
      <c r="CF20" s="14">
        <f t="shared" si="20"/>
        <v>0</v>
      </c>
      <c r="CG20" s="14">
        <f t="shared" si="20"/>
        <v>-2022.8807400000005</v>
      </c>
      <c r="CH20" s="24">
        <f aca="true" t="shared" si="94" ref="CH20:CM20">CH21+CH22</f>
        <v>342.37168</v>
      </c>
      <c r="CI20" s="24">
        <f t="shared" si="94"/>
        <v>0</v>
      </c>
      <c r="CJ20" s="24">
        <f t="shared" si="94"/>
        <v>342.37168</v>
      </c>
      <c r="CK20" s="24">
        <f t="shared" si="94"/>
        <v>389.62315</v>
      </c>
      <c r="CL20" s="24">
        <f t="shared" si="94"/>
        <v>0</v>
      </c>
      <c r="CM20" s="24">
        <f t="shared" si="94"/>
        <v>389.62315</v>
      </c>
      <c r="CN20" s="25">
        <f t="shared" si="22"/>
        <v>113.80122035794548</v>
      </c>
      <c r="CO20" s="14" t="e">
        <f t="shared" si="22"/>
        <v>#DIV/0!</v>
      </c>
      <c r="CP20" s="14">
        <f t="shared" si="22"/>
        <v>113.80122035794548</v>
      </c>
      <c r="CQ20" s="14">
        <f t="shared" si="23"/>
        <v>47.25146999999998</v>
      </c>
      <c r="CR20" s="14">
        <f t="shared" si="23"/>
        <v>0</v>
      </c>
      <c r="CS20" s="14">
        <f t="shared" si="23"/>
        <v>47.25146999999998</v>
      </c>
      <c r="CT20" s="24">
        <f aca="true" t="shared" si="95" ref="CT20:CY20">CT21+CT22</f>
        <v>1740.385</v>
      </c>
      <c r="CU20" s="24">
        <f t="shared" si="95"/>
        <v>0</v>
      </c>
      <c r="CV20" s="24">
        <f t="shared" si="95"/>
        <v>1740.385</v>
      </c>
      <c r="CW20" s="24">
        <f t="shared" si="95"/>
        <v>149.35</v>
      </c>
      <c r="CX20" s="24">
        <f t="shared" si="95"/>
        <v>0</v>
      </c>
      <c r="CY20" s="24">
        <f t="shared" si="95"/>
        <v>149.35</v>
      </c>
      <c r="CZ20" s="25">
        <f t="shared" si="25"/>
        <v>8.58143456763877</v>
      </c>
      <c r="DA20" s="14" t="e">
        <f t="shared" si="25"/>
        <v>#DIV/0!</v>
      </c>
      <c r="DB20" s="14">
        <f t="shared" si="25"/>
        <v>8.58143456763877</v>
      </c>
      <c r="DC20" s="14">
        <f t="shared" si="26"/>
        <v>-1591.035</v>
      </c>
      <c r="DD20" s="14">
        <f t="shared" si="26"/>
        <v>0</v>
      </c>
      <c r="DE20" s="14">
        <f t="shared" si="26"/>
        <v>-1591.035</v>
      </c>
      <c r="DF20" s="24">
        <f aca="true" t="shared" si="96" ref="DF20:DK20">DF21+DF22</f>
        <v>0.5</v>
      </c>
      <c r="DG20" s="24">
        <f t="shared" si="96"/>
        <v>0</v>
      </c>
      <c r="DH20" s="24">
        <f t="shared" si="96"/>
        <v>0.5</v>
      </c>
      <c r="DI20" s="24">
        <f t="shared" si="96"/>
        <v>15.4</v>
      </c>
      <c r="DJ20" s="24">
        <f t="shared" si="96"/>
        <v>0</v>
      </c>
      <c r="DK20" s="24">
        <f t="shared" si="96"/>
        <v>15.4</v>
      </c>
      <c r="DL20" s="14">
        <f t="shared" si="28"/>
        <v>3080</v>
      </c>
      <c r="DM20" s="14" t="e">
        <f t="shared" si="28"/>
        <v>#DIV/0!</v>
      </c>
      <c r="DN20" s="14">
        <f t="shared" si="28"/>
        <v>3080</v>
      </c>
      <c r="DO20" s="14">
        <f t="shared" si="29"/>
        <v>14.9</v>
      </c>
      <c r="DP20" s="14">
        <f t="shared" si="29"/>
        <v>0</v>
      </c>
      <c r="DQ20" s="14">
        <f t="shared" si="29"/>
        <v>14.9</v>
      </c>
      <c r="DR20" s="24">
        <f>DR21+DR22</f>
        <v>752.278</v>
      </c>
      <c r="DS20" s="24">
        <f>DS21+DS22</f>
        <v>215.904</v>
      </c>
      <c r="DT20" s="14">
        <f t="shared" si="54"/>
        <v>28.70002844693052</v>
      </c>
      <c r="DU20" s="14">
        <f t="shared" si="55"/>
        <v>-536.374</v>
      </c>
      <c r="DV20" s="15">
        <f t="shared" si="70"/>
        <v>752.278</v>
      </c>
      <c r="DW20" s="15">
        <f t="shared" si="85"/>
        <v>16013.656980000002</v>
      </c>
      <c r="DX20" s="15">
        <f t="shared" si="85"/>
        <v>0</v>
      </c>
      <c r="DY20" s="15">
        <f t="shared" si="71"/>
        <v>16765.93498</v>
      </c>
      <c r="DZ20" s="15">
        <f t="shared" si="72"/>
        <v>215.904</v>
      </c>
      <c r="EA20" s="15">
        <f t="shared" si="86"/>
        <v>12567.967789999999</v>
      </c>
      <c r="EB20" s="15">
        <f t="shared" si="86"/>
        <v>0</v>
      </c>
      <c r="EC20" s="15">
        <f t="shared" si="73"/>
        <v>12783.87179</v>
      </c>
      <c r="ED20" s="15">
        <f t="shared" si="31"/>
        <v>28.70002844693052</v>
      </c>
      <c r="EE20" s="15">
        <f t="shared" si="31"/>
        <v>78.4828088031145</v>
      </c>
      <c r="EF20" s="15" t="e">
        <f t="shared" si="31"/>
        <v>#DIV/0!</v>
      </c>
      <c r="EG20" s="15">
        <f t="shared" si="31"/>
        <v>76.24908366428603</v>
      </c>
      <c r="EH20" s="15">
        <f t="shared" si="32"/>
        <v>-536.374</v>
      </c>
      <c r="EI20" s="15">
        <f t="shared" si="32"/>
        <v>-3445.689190000003</v>
      </c>
      <c r="EJ20" s="15">
        <f t="shared" si="32"/>
        <v>0</v>
      </c>
      <c r="EK20" s="15">
        <f t="shared" si="32"/>
        <v>-3982.0631900000026</v>
      </c>
    </row>
    <row r="21" spans="1:141" s="42" customFormat="1" ht="16.5" customHeight="1">
      <c r="A21" s="8" t="s">
        <v>26</v>
      </c>
      <c r="B21" s="18">
        <v>-10.78914</v>
      </c>
      <c r="C21" s="18"/>
      <c r="D21" s="19">
        <f>B21+C21</f>
        <v>-10.78914</v>
      </c>
      <c r="E21" s="18">
        <v>34.48394</v>
      </c>
      <c r="F21" s="18"/>
      <c r="G21" s="19">
        <f>E21+F21</f>
        <v>34.48394</v>
      </c>
      <c r="H21" s="16">
        <f t="shared" si="1"/>
        <v>-319.61713352500755</v>
      </c>
      <c r="I21" s="20" t="e">
        <f t="shared" si="1"/>
        <v>#DIV/0!</v>
      </c>
      <c r="J21" s="20">
        <f t="shared" si="1"/>
        <v>-319.61713352500755</v>
      </c>
      <c r="K21" s="20">
        <f t="shared" si="2"/>
        <v>45.27307999999999</v>
      </c>
      <c r="L21" s="20">
        <f t="shared" si="2"/>
        <v>0</v>
      </c>
      <c r="M21" s="20">
        <f t="shared" si="2"/>
        <v>45.27307999999999</v>
      </c>
      <c r="N21" s="18"/>
      <c r="O21" s="18"/>
      <c r="P21" s="19">
        <f>N21+O21</f>
        <v>0</v>
      </c>
      <c r="Q21" s="18"/>
      <c r="R21" s="18"/>
      <c r="S21" s="19">
        <f>Q21+R21</f>
        <v>0</v>
      </c>
      <c r="T21" s="20" t="e">
        <f t="shared" si="4"/>
        <v>#DIV/0!</v>
      </c>
      <c r="U21" s="20" t="e">
        <f t="shared" si="4"/>
        <v>#DIV/0!</v>
      </c>
      <c r="V21" s="20" t="e">
        <f t="shared" si="4"/>
        <v>#DIV/0!</v>
      </c>
      <c r="W21" s="20">
        <f t="shared" si="5"/>
        <v>0</v>
      </c>
      <c r="X21" s="20">
        <f t="shared" si="5"/>
        <v>0</v>
      </c>
      <c r="Y21" s="20">
        <f t="shared" si="5"/>
        <v>0</v>
      </c>
      <c r="Z21" s="18"/>
      <c r="AA21" s="18"/>
      <c r="AB21" s="19">
        <f>Z21+AA21</f>
        <v>0</v>
      </c>
      <c r="AC21" s="18"/>
      <c r="AD21" s="18"/>
      <c r="AE21" s="19">
        <f>AC21+AD21</f>
        <v>0</v>
      </c>
      <c r="AF21" s="21" t="e">
        <f t="shared" si="7"/>
        <v>#DIV/0!</v>
      </c>
      <c r="AG21" s="21" t="e">
        <f t="shared" si="7"/>
        <v>#DIV/0!</v>
      </c>
      <c r="AH21" s="21" t="e">
        <f t="shared" si="7"/>
        <v>#DIV/0!</v>
      </c>
      <c r="AI21" s="21">
        <f t="shared" si="8"/>
        <v>0</v>
      </c>
      <c r="AJ21" s="21">
        <f t="shared" si="8"/>
        <v>0</v>
      </c>
      <c r="AK21" s="21">
        <f t="shared" si="8"/>
        <v>0</v>
      </c>
      <c r="AL21" s="18"/>
      <c r="AM21" s="18"/>
      <c r="AN21" s="19">
        <f>AL21+AM21</f>
        <v>0</v>
      </c>
      <c r="AO21" s="18">
        <v>8.841</v>
      </c>
      <c r="AP21" s="18"/>
      <c r="AQ21" s="19">
        <f>AO21+AP21</f>
        <v>8.841</v>
      </c>
      <c r="AR21" s="20" t="e">
        <f t="shared" si="10"/>
        <v>#DIV/0!</v>
      </c>
      <c r="AS21" s="20" t="e">
        <f t="shared" si="10"/>
        <v>#DIV/0!</v>
      </c>
      <c r="AT21" s="20" t="e">
        <f t="shared" si="10"/>
        <v>#DIV/0!</v>
      </c>
      <c r="AU21" s="20">
        <f t="shared" si="11"/>
        <v>8.841</v>
      </c>
      <c r="AV21" s="20">
        <f t="shared" si="11"/>
        <v>0</v>
      </c>
      <c r="AW21" s="20">
        <f t="shared" si="11"/>
        <v>8.841</v>
      </c>
      <c r="AX21" s="18">
        <v>48.529</v>
      </c>
      <c r="AY21" s="18"/>
      <c r="AZ21" s="16">
        <f>AX21+AY21</f>
        <v>48.529</v>
      </c>
      <c r="BA21" s="16">
        <v>101.127</v>
      </c>
      <c r="BB21" s="16"/>
      <c r="BC21" s="16">
        <f>BA21+BB21</f>
        <v>101.127</v>
      </c>
      <c r="BD21" s="16">
        <f t="shared" si="13"/>
        <v>208.38467720332173</v>
      </c>
      <c r="BE21" s="20" t="e">
        <f t="shared" si="13"/>
        <v>#DIV/0!</v>
      </c>
      <c r="BF21" s="20">
        <f t="shared" si="13"/>
        <v>208.38467720332173</v>
      </c>
      <c r="BG21" s="20">
        <f t="shared" si="14"/>
        <v>52.59799999999999</v>
      </c>
      <c r="BH21" s="20">
        <f t="shared" si="14"/>
        <v>0</v>
      </c>
      <c r="BI21" s="20">
        <f t="shared" si="14"/>
        <v>52.59799999999999</v>
      </c>
      <c r="BJ21" s="18">
        <v>20.682</v>
      </c>
      <c r="BK21" s="18"/>
      <c r="BL21" s="19">
        <f>BJ21+BK21</f>
        <v>20.682</v>
      </c>
      <c r="BM21" s="18">
        <v>20.045</v>
      </c>
      <c r="BN21" s="18"/>
      <c r="BO21" s="19">
        <f>BM21+BN21</f>
        <v>20.045</v>
      </c>
      <c r="BP21" s="20">
        <f t="shared" si="16"/>
        <v>96.92002707668506</v>
      </c>
      <c r="BQ21" s="20" t="e">
        <f t="shared" si="16"/>
        <v>#DIV/0!</v>
      </c>
      <c r="BR21" s="20">
        <f t="shared" si="16"/>
        <v>96.92002707668506</v>
      </c>
      <c r="BS21" s="20">
        <f t="shared" si="17"/>
        <v>-0.6369999999999969</v>
      </c>
      <c r="BT21" s="20">
        <f t="shared" si="17"/>
        <v>0</v>
      </c>
      <c r="BU21" s="20">
        <f t="shared" si="17"/>
        <v>-0.6369999999999969</v>
      </c>
      <c r="BV21" s="18">
        <v>13871.97844</v>
      </c>
      <c r="BW21" s="18"/>
      <c r="BX21" s="19">
        <f>BV21+BW21</f>
        <v>13871.97844</v>
      </c>
      <c r="BY21" s="18">
        <v>11849.0977</v>
      </c>
      <c r="BZ21" s="18"/>
      <c r="CA21" s="19">
        <f>BY21+BZ21</f>
        <v>11849.0977</v>
      </c>
      <c r="CB21" s="20">
        <f t="shared" si="19"/>
        <v>85.41750371982268</v>
      </c>
      <c r="CC21" s="20" t="e">
        <f t="shared" si="19"/>
        <v>#DIV/0!</v>
      </c>
      <c r="CD21" s="20">
        <f t="shared" si="19"/>
        <v>85.41750371982268</v>
      </c>
      <c r="CE21" s="20">
        <f t="shared" si="20"/>
        <v>-2022.8807400000005</v>
      </c>
      <c r="CF21" s="20">
        <f t="shared" si="20"/>
        <v>0</v>
      </c>
      <c r="CG21" s="20">
        <f t="shared" si="20"/>
        <v>-2022.8807400000005</v>
      </c>
      <c r="CH21" s="18">
        <v>342.37168</v>
      </c>
      <c r="CI21" s="18">
        <v>0</v>
      </c>
      <c r="CJ21" s="19">
        <f>CH21+CI21</f>
        <v>342.37168</v>
      </c>
      <c r="CK21" s="18">
        <v>389.62315</v>
      </c>
      <c r="CL21" s="18">
        <v>0</v>
      </c>
      <c r="CM21" s="19">
        <f>CK21+CL21</f>
        <v>389.62315</v>
      </c>
      <c r="CN21" s="16">
        <f t="shared" si="22"/>
        <v>113.80122035794548</v>
      </c>
      <c r="CO21" s="20" t="e">
        <f t="shared" si="22"/>
        <v>#DIV/0!</v>
      </c>
      <c r="CP21" s="20">
        <f t="shared" si="22"/>
        <v>113.80122035794548</v>
      </c>
      <c r="CQ21" s="20">
        <f t="shared" si="23"/>
        <v>47.25146999999998</v>
      </c>
      <c r="CR21" s="20">
        <f t="shared" si="23"/>
        <v>0</v>
      </c>
      <c r="CS21" s="20">
        <f t="shared" si="23"/>
        <v>47.25146999999998</v>
      </c>
      <c r="CT21" s="18">
        <v>1740.385</v>
      </c>
      <c r="CU21" s="18"/>
      <c r="CV21" s="19">
        <f>CT21+CU21</f>
        <v>1740.385</v>
      </c>
      <c r="CW21" s="18">
        <v>149.35</v>
      </c>
      <c r="CX21" s="18"/>
      <c r="CY21" s="19">
        <f>CW21+CX21</f>
        <v>149.35</v>
      </c>
      <c r="CZ21" s="16">
        <f t="shared" si="25"/>
        <v>8.58143456763877</v>
      </c>
      <c r="DA21" s="20" t="e">
        <f t="shared" si="25"/>
        <v>#DIV/0!</v>
      </c>
      <c r="DB21" s="20">
        <f t="shared" si="25"/>
        <v>8.58143456763877</v>
      </c>
      <c r="DC21" s="14">
        <f t="shared" si="26"/>
        <v>-1591.035</v>
      </c>
      <c r="DD21" s="20">
        <f t="shared" si="26"/>
        <v>0</v>
      </c>
      <c r="DE21" s="20">
        <f t="shared" si="26"/>
        <v>-1591.035</v>
      </c>
      <c r="DF21" s="18">
        <v>0.5</v>
      </c>
      <c r="DG21" s="18"/>
      <c r="DH21" s="19">
        <f>DF21+DG21</f>
        <v>0.5</v>
      </c>
      <c r="DI21" s="18">
        <v>15.4</v>
      </c>
      <c r="DJ21" s="18">
        <v>0</v>
      </c>
      <c r="DK21" s="19">
        <f>DI21+DJ21</f>
        <v>15.4</v>
      </c>
      <c r="DL21" s="20">
        <f t="shared" si="28"/>
        <v>3080</v>
      </c>
      <c r="DM21" s="20" t="e">
        <f t="shared" si="28"/>
        <v>#DIV/0!</v>
      </c>
      <c r="DN21" s="20">
        <f t="shared" si="28"/>
        <v>3080</v>
      </c>
      <c r="DO21" s="20">
        <f t="shared" si="29"/>
        <v>14.9</v>
      </c>
      <c r="DP21" s="20">
        <f t="shared" si="29"/>
        <v>0</v>
      </c>
      <c r="DQ21" s="20">
        <f t="shared" si="29"/>
        <v>14.9</v>
      </c>
      <c r="DR21" s="18">
        <v>411.408</v>
      </c>
      <c r="DS21" s="18">
        <v>-135.096</v>
      </c>
      <c r="DT21" s="20">
        <f t="shared" si="54"/>
        <v>-32.83747520709369</v>
      </c>
      <c r="DU21" s="20">
        <f t="shared" si="55"/>
        <v>-546.504</v>
      </c>
      <c r="DV21" s="21">
        <f t="shared" si="70"/>
        <v>411.408</v>
      </c>
      <c r="DW21" s="21">
        <f t="shared" si="85"/>
        <v>16013.656980000002</v>
      </c>
      <c r="DX21" s="21">
        <f t="shared" si="85"/>
        <v>0</v>
      </c>
      <c r="DY21" s="21">
        <f t="shared" si="71"/>
        <v>16425.064980000003</v>
      </c>
      <c r="DZ21" s="21">
        <f t="shared" si="72"/>
        <v>-135.096</v>
      </c>
      <c r="EA21" s="21">
        <f t="shared" si="86"/>
        <v>12567.967789999999</v>
      </c>
      <c r="EB21" s="21">
        <f t="shared" si="86"/>
        <v>0</v>
      </c>
      <c r="EC21" s="21">
        <f t="shared" si="73"/>
        <v>12432.87179</v>
      </c>
      <c r="ED21" s="21">
        <f t="shared" si="31"/>
        <v>-32.83747520709369</v>
      </c>
      <c r="EE21" s="21">
        <f t="shared" si="31"/>
        <v>78.4828088031145</v>
      </c>
      <c r="EF21" s="21" t="e">
        <f t="shared" si="31"/>
        <v>#DIV/0!</v>
      </c>
      <c r="EG21" s="21">
        <f t="shared" si="31"/>
        <v>75.69450595866073</v>
      </c>
      <c r="EH21" s="21">
        <f t="shared" si="32"/>
        <v>-546.504</v>
      </c>
      <c r="EI21" s="21">
        <f t="shared" si="32"/>
        <v>-3445.689190000003</v>
      </c>
      <c r="EJ21" s="21">
        <f t="shared" si="32"/>
        <v>0</v>
      </c>
      <c r="EK21" s="21">
        <f t="shared" si="32"/>
        <v>-3992.1931900000036</v>
      </c>
    </row>
    <row r="22" spans="1:141" s="42" customFormat="1" ht="25.5">
      <c r="A22" s="8" t="s">
        <v>27</v>
      </c>
      <c r="B22" s="18"/>
      <c r="C22" s="18"/>
      <c r="D22" s="19">
        <f>B22+C22</f>
        <v>0</v>
      </c>
      <c r="E22" s="18">
        <v>0</v>
      </c>
      <c r="F22" s="18"/>
      <c r="G22" s="19">
        <f>E22+F22</f>
        <v>0</v>
      </c>
      <c r="H22" s="16" t="e">
        <f aca="true" t="shared" si="97" ref="H22:J26">E22/B22*100</f>
        <v>#DIV/0!</v>
      </c>
      <c r="I22" s="20" t="e">
        <f t="shared" si="97"/>
        <v>#DIV/0!</v>
      </c>
      <c r="J22" s="20" t="e">
        <f t="shared" si="97"/>
        <v>#DIV/0!</v>
      </c>
      <c r="K22" s="20">
        <f aca="true" t="shared" si="98" ref="K22:M26">E22-B22</f>
        <v>0</v>
      </c>
      <c r="L22" s="20">
        <f t="shared" si="98"/>
        <v>0</v>
      </c>
      <c r="M22" s="20">
        <f t="shared" si="98"/>
        <v>0</v>
      </c>
      <c r="N22" s="18"/>
      <c r="O22" s="18"/>
      <c r="P22" s="19">
        <f>N22+O22</f>
        <v>0</v>
      </c>
      <c r="Q22" s="18"/>
      <c r="R22" s="18"/>
      <c r="S22" s="19">
        <f>Q22+R22</f>
        <v>0</v>
      </c>
      <c r="T22" s="20" t="e">
        <f aca="true" t="shared" si="99" ref="T22:V26">Q22/N22*100</f>
        <v>#DIV/0!</v>
      </c>
      <c r="U22" s="20" t="e">
        <f t="shared" si="99"/>
        <v>#DIV/0!</v>
      </c>
      <c r="V22" s="20" t="e">
        <f t="shared" si="99"/>
        <v>#DIV/0!</v>
      </c>
      <c r="W22" s="20">
        <f aca="true" t="shared" si="100" ref="W22:Y26">Q22-N22</f>
        <v>0</v>
      </c>
      <c r="X22" s="20">
        <f t="shared" si="100"/>
        <v>0</v>
      </c>
      <c r="Y22" s="20">
        <f t="shared" si="100"/>
        <v>0</v>
      </c>
      <c r="Z22" s="18"/>
      <c r="AA22" s="18"/>
      <c r="AB22" s="19">
        <f>Z22+AA22</f>
        <v>0</v>
      </c>
      <c r="AC22" s="18"/>
      <c r="AD22" s="18"/>
      <c r="AE22" s="19">
        <f>AC22+AD22</f>
        <v>0</v>
      </c>
      <c r="AF22" s="21" t="e">
        <f aca="true" t="shared" si="101" ref="AF22:AH26">AC22/Z22*100</f>
        <v>#DIV/0!</v>
      </c>
      <c r="AG22" s="21" t="e">
        <f t="shared" si="101"/>
        <v>#DIV/0!</v>
      </c>
      <c r="AH22" s="21" t="e">
        <f t="shared" si="101"/>
        <v>#DIV/0!</v>
      </c>
      <c r="AI22" s="21">
        <f aca="true" t="shared" si="102" ref="AI22:AK26">AC22-Z22</f>
        <v>0</v>
      </c>
      <c r="AJ22" s="21">
        <f t="shared" si="102"/>
        <v>0</v>
      </c>
      <c r="AK22" s="21">
        <f t="shared" si="102"/>
        <v>0</v>
      </c>
      <c r="AL22" s="18"/>
      <c r="AM22" s="18"/>
      <c r="AN22" s="19">
        <f>AL22+AM22</f>
        <v>0</v>
      </c>
      <c r="AO22" s="18"/>
      <c r="AP22" s="18"/>
      <c r="AQ22" s="19">
        <f>AO22+AP22</f>
        <v>0</v>
      </c>
      <c r="AR22" s="20" t="e">
        <f aca="true" t="shared" si="103" ref="AR22:AT26">AO22/AL22*100</f>
        <v>#DIV/0!</v>
      </c>
      <c r="AS22" s="20" t="e">
        <f t="shared" si="103"/>
        <v>#DIV/0!</v>
      </c>
      <c r="AT22" s="20" t="e">
        <f t="shared" si="103"/>
        <v>#DIV/0!</v>
      </c>
      <c r="AU22" s="20">
        <f aca="true" t="shared" si="104" ref="AU22:AW26">AO22-AL22</f>
        <v>0</v>
      </c>
      <c r="AV22" s="20">
        <f t="shared" si="104"/>
        <v>0</v>
      </c>
      <c r="AW22" s="20">
        <f t="shared" si="104"/>
        <v>0</v>
      </c>
      <c r="AX22" s="18"/>
      <c r="AY22" s="18"/>
      <c r="AZ22" s="16">
        <f>AX22+AY22</f>
        <v>0</v>
      </c>
      <c r="BA22" s="16"/>
      <c r="BB22" s="16"/>
      <c r="BC22" s="16">
        <f>BA22+BB22</f>
        <v>0</v>
      </c>
      <c r="BD22" s="16" t="e">
        <f aca="true" t="shared" si="105" ref="BD22:BF26">BA22/AX22*100</f>
        <v>#DIV/0!</v>
      </c>
      <c r="BE22" s="20" t="e">
        <f t="shared" si="105"/>
        <v>#DIV/0!</v>
      </c>
      <c r="BF22" s="20" t="e">
        <f t="shared" si="105"/>
        <v>#DIV/0!</v>
      </c>
      <c r="BG22" s="20">
        <f aca="true" t="shared" si="106" ref="BG22:BI26">BA22-AX22</f>
        <v>0</v>
      </c>
      <c r="BH22" s="20">
        <f t="shared" si="106"/>
        <v>0</v>
      </c>
      <c r="BI22" s="20">
        <f t="shared" si="106"/>
        <v>0</v>
      </c>
      <c r="BJ22" s="18"/>
      <c r="BK22" s="18"/>
      <c r="BL22" s="19">
        <f>BJ22+BK22</f>
        <v>0</v>
      </c>
      <c r="BM22" s="18"/>
      <c r="BN22" s="18"/>
      <c r="BO22" s="19">
        <f>BM22+BN22</f>
        <v>0</v>
      </c>
      <c r="BP22" s="20" t="e">
        <f aca="true" t="shared" si="107" ref="BP22:BR26">BM22/BJ22*100</f>
        <v>#DIV/0!</v>
      </c>
      <c r="BQ22" s="20" t="e">
        <f t="shared" si="107"/>
        <v>#DIV/0!</v>
      </c>
      <c r="BR22" s="20" t="e">
        <f t="shared" si="107"/>
        <v>#DIV/0!</v>
      </c>
      <c r="BS22" s="20">
        <f aca="true" t="shared" si="108" ref="BS22:BU26">BM22-BJ22</f>
        <v>0</v>
      </c>
      <c r="BT22" s="20">
        <f t="shared" si="108"/>
        <v>0</v>
      </c>
      <c r="BU22" s="20">
        <f t="shared" si="108"/>
        <v>0</v>
      </c>
      <c r="BV22" s="18"/>
      <c r="BW22" s="18"/>
      <c r="BX22" s="19">
        <f>BV22+BW22</f>
        <v>0</v>
      </c>
      <c r="BY22" s="18"/>
      <c r="BZ22" s="18"/>
      <c r="CA22" s="19">
        <f>BY22+BZ22</f>
        <v>0</v>
      </c>
      <c r="CB22" s="20" t="e">
        <f aca="true" t="shared" si="109" ref="CB22:CD26">BY22/BV22*100</f>
        <v>#DIV/0!</v>
      </c>
      <c r="CC22" s="20" t="e">
        <f t="shared" si="109"/>
        <v>#DIV/0!</v>
      </c>
      <c r="CD22" s="20" t="e">
        <f t="shared" si="109"/>
        <v>#DIV/0!</v>
      </c>
      <c r="CE22" s="20">
        <f aca="true" t="shared" si="110" ref="CE22:CG26">BY22-BV22</f>
        <v>0</v>
      </c>
      <c r="CF22" s="20">
        <f t="shared" si="110"/>
        <v>0</v>
      </c>
      <c r="CG22" s="20">
        <f t="shared" si="110"/>
        <v>0</v>
      </c>
      <c r="CH22" s="18">
        <v>0</v>
      </c>
      <c r="CI22" s="18">
        <v>0</v>
      </c>
      <c r="CJ22" s="19">
        <f>CH22+CI22</f>
        <v>0</v>
      </c>
      <c r="CK22" s="18">
        <v>0</v>
      </c>
      <c r="CL22" s="18">
        <v>0</v>
      </c>
      <c r="CM22" s="19">
        <f>CK22+CL22</f>
        <v>0</v>
      </c>
      <c r="CN22" s="16" t="e">
        <f aca="true" t="shared" si="111" ref="CN22:CP26">CK22/CH22*100</f>
        <v>#DIV/0!</v>
      </c>
      <c r="CO22" s="20" t="e">
        <f t="shared" si="111"/>
        <v>#DIV/0!</v>
      </c>
      <c r="CP22" s="20" t="e">
        <f t="shared" si="111"/>
        <v>#DIV/0!</v>
      </c>
      <c r="CQ22" s="20">
        <f aca="true" t="shared" si="112" ref="CQ22:CS26">CK22-CH22</f>
        <v>0</v>
      </c>
      <c r="CR22" s="20">
        <f t="shared" si="112"/>
        <v>0</v>
      </c>
      <c r="CS22" s="20">
        <f t="shared" si="112"/>
        <v>0</v>
      </c>
      <c r="CT22" s="18"/>
      <c r="CU22" s="18"/>
      <c r="CV22" s="19">
        <f>CT22+CU22</f>
        <v>0</v>
      </c>
      <c r="CW22" s="18"/>
      <c r="CX22" s="18"/>
      <c r="CY22" s="19">
        <f>CW22+CX22</f>
        <v>0</v>
      </c>
      <c r="CZ22" s="16" t="e">
        <f aca="true" t="shared" si="113" ref="CZ22:DB26">CW22/CT22*100</f>
        <v>#DIV/0!</v>
      </c>
      <c r="DA22" s="20" t="e">
        <f t="shared" si="113"/>
        <v>#DIV/0!</v>
      </c>
      <c r="DB22" s="20" t="e">
        <f t="shared" si="113"/>
        <v>#DIV/0!</v>
      </c>
      <c r="DC22" s="14">
        <f aca="true" t="shared" si="114" ref="DC22:DE26">CW22-CT22</f>
        <v>0</v>
      </c>
      <c r="DD22" s="20">
        <f t="shared" si="114"/>
        <v>0</v>
      </c>
      <c r="DE22" s="20">
        <f t="shared" si="114"/>
        <v>0</v>
      </c>
      <c r="DF22" s="18"/>
      <c r="DG22" s="18"/>
      <c r="DH22" s="19">
        <f>DF22+DG22</f>
        <v>0</v>
      </c>
      <c r="DI22" s="18"/>
      <c r="DJ22" s="18">
        <v>0</v>
      </c>
      <c r="DK22" s="19">
        <f>DI22+DJ22</f>
        <v>0</v>
      </c>
      <c r="DL22" s="20" t="e">
        <f aca="true" t="shared" si="115" ref="DL22:DN26">DI22/DF22*100</f>
        <v>#DIV/0!</v>
      </c>
      <c r="DM22" s="20" t="e">
        <f t="shared" si="115"/>
        <v>#DIV/0!</v>
      </c>
      <c r="DN22" s="20" t="e">
        <f t="shared" si="115"/>
        <v>#DIV/0!</v>
      </c>
      <c r="DO22" s="20">
        <f aca="true" t="shared" si="116" ref="DO22:DQ26">DI22-DF22</f>
        <v>0</v>
      </c>
      <c r="DP22" s="20">
        <f t="shared" si="116"/>
        <v>0</v>
      </c>
      <c r="DQ22" s="20">
        <f t="shared" si="116"/>
        <v>0</v>
      </c>
      <c r="DR22" s="18">
        <v>340.87</v>
      </c>
      <c r="DS22" s="18">
        <v>351</v>
      </c>
      <c r="DT22" s="20">
        <f t="shared" si="54"/>
        <v>102.9718074339191</v>
      </c>
      <c r="DU22" s="20">
        <f t="shared" si="55"/>
        <v>10.129999999999995</v>
      </c>
      <c r="DV22" s="21">
        <f t="shared" si="70"/>
        <v>340.87</v>
      </c>
      <c r="DW22" s="21">
        <f t="shared" si="85"/>
        <v>0</v>
      </c>
      <c r="DX22" s="21">
        <f t="shared" si="85"/>
        <v>0</v>
      </c>
      <c r="DY22" s="21">
        <f t="shared" si="71"/>
        <v>340.87</v>
      </c>
      <c r="DZ22" s="21">
        <f t="shared" si="72"/>
        <v>351</v>
      </c>
      <c r="EA22" s="21">
        <f t="shared" si="86"/>
        <v>0</v>
      </c>
      <c r="EB22" s="21">
        <f t="shared" si="86"/>
        <v>0</v>
      </c>
      <c r="EC22" s="21">
        <f t="shared" si="73"/>
        <v>351</v>
      </c>
      <c r="ED22" s="21">
        <f aca="true" t="shared" si="117" ref="ED22:EG26">DZ22/DV22*100</f>
        <v>102.9718074339191</v>
      </c>
      <c r="EE22" s="21" t="e">
        <f t="shared" si="117"/>
        <v>#DIV/0!</v>
      </c>
      <c r="EF22" s="21" t="e">
        <f t="shared" si="117"/>
        <v>#DIV/0!</v>
      </c>
      <c r="EG22" s="21">
        <f t="shared" si="117"/>
        <v>102.9718074339191</v>
      </c>
      <c r="EH22" s="21">
        <f aca="true" t="shared" si="118" ref="EH22:EK26">DZ22-DV22</f>
        <v>10.129999999999995</v>
      </c>
      <c r="EI22" s="21">
        <f t="shared" si="118"/>
        <v>0</v>
      </c>
      <c r="EJ22" s="21">
        <f t="shared" si="118"/>
        <v>0</v>
      </c>
      <c r="EK22" s="21">
        <f t="shared" si="118"/>
        <v>10.129999999999995</v>
      </c>
    </row>
    <row r="23" spans="1:141" s="41" customFormat="1" ht="16.5" customHeight="1">
      <c r="A23" s="11" t="s">
        <v>51</v>
      </c>
      <c r="B23" s="31">
        <v>933.81343</v>
      </c>
      <c r="C23" s="31">
        <v>17.635</v>
      </c>
      <c r="D23" s="24">
        <f>B23+C23</f>
        <v>951.44843</v>
      </c>
      <c r="E23" s="31">
        <v>946.63945</v>
      </c>
      <c r="F23" s="31">
        <v>15.87</v>
      </c>
      <c r="G23" s="24">
        <f>E23+F23</f>
        <v>962.50945</v>
      </c>
      <c r="H23" s="25">
        <f t="shared" si="97"/>
        <v>101.37350990979002</v>
      </c>
      <c r="I23" s="14">
        <f t="shared" si="97"/>
        <v>89.99149418769491</v>
      </c>
      <c r="J23" s="14">
        <f t="shared" si="97"/>
        <v>101.16254540458908</v>
      </c>
      <c r="K23" s="14">
        <f t="shared" si="98"/>
        <v>12.826019999999971</v>
      </c>
      <c r="L23" s="14">
        <f t="shared" si="98"/>
        <v>-1.7650000000000023</v>
      </c>
      <c r="M23" s="14">
        <f t="shared" si="98"/>
        <v>11.061019999999985</v>
      </c>
      <c r="N23" s="31">
        <v>361.4343</v>
      </c>
      <c r="O23" s="31"/>
      <c r="P23" s="24">
        <f>N23+O23</f>
        <v>361.4343</v>
      </c>
      <c r="Q23" s="31">
        <v>402.16397</v>
      </c>
      <c r="R23" s="31"/>
      <c r="S23" s="24">
        <f>Q23+R23</f>
        <v>402.16397</v>
      </c>
      <c r="T23" s="14">
        <f t="shared" si="99"/>
        <v>111.2689000462878</v>
      </c>
      <c r="U23" s="14" t="e">
        <f t="shared" si="99"/>
        <v>#DIV/0!</v>
      </c>
      <c r="V23" s="14">
        <f t="shared" si="99"/>
        <v>111.2689000462878</v>
      </c>
      <c r="W23" s="14">
        <f t="shared" si="100"/>
        <v>40.72967</v>
      </c>
      <c r="X23" s="14">
        <f t="shared" si="100"/>
        <v>0</v>
      </c>
      <c r="Y23" s="14">
        <f t="shared" si="100"/>
        <v>40.72967</v>
      </c>
      <c r="Z23" s="31">
        <v>446.267</v>
      </c>
      <c r="AA23" s="31">
        <v>45.26</v>
      </c>
      <c r="AB23" s="24">
        <f>Z23+AA23</f>
        <v>491.527</v>
      </c>
      <c r="AC23" s="31">
        <v>654.606</v>
      </c>
      <c r="AD23" s="31">
        <v>55.81</v>
      </c>
      <c r="AE23" s="24">
        <f>AC23+AD23</f>
        <v>710.4159999999999</v>
      </c>
      <c r="AF23" s="15">
        <f t="shared" si="101"/>
        <v>146.68483217446058</v>
      </c>
      <c r="AG23" s="15">
        <f t="shared" si="101"/>
        <v>123.30976579761379</v>
      </c>
      <c r="AH23" s="15">
        <f t="shared" si="101"/>
        <v>144.53244684422216</v>
      </c>
      <c r="AI23" s="15">
        <f t="shared" si="102"/>
        <v>208.339</v>
      </c>
      <c r="AJ23" s="15">
        <f t="shared" si="102"/>
        <v>10.550000000000004</v>
      </c>
      <c r="AK23" s="15">
        <f t="shared" si="102"/>
        <v>218.88899999999995</v>
      </c>
      <c r="AL23" s="31">
        <v>449.79722</v>
      </c>
      <c r="AM23" s="31">
        <v>3.5</v>
      </c>
      <c r="AN23" s="24">
        <f>AL23+AM23</f>
        <v>453.29722</v>
      </c>
      <c r="AO23" s="31">
        <v>434.61499</v>
      </c>
      <c r="AP23" s="31">
        <v>17.41</v>
      </c>
      <c r="AQ23" s="24">
        <f>AO23+AP23</f>
        <v>452.02499</v>
      </c>
      <c r="AR23" s="14">
        <f t="shared" si="103"/>
        <v>96.62465010343995</v>
      </c>
      <c r="AS23" s="14">
        <f t="shared" si="103"/>
        <v>497.42857142857144</v>
      </c>
      <c r="AT23" s="14">
        <f t="shared" si="103"/>
        <v>99.71933867143505</v>
      </c>
      <c r="AU23" s="14">
        <f t="shared" si="104"/>
        <v>-15.182230000000004</v>
      </c>
      <c r="AV23" s="14">
        <f t="shared" si="104"/>
        <v>13.91</v>
      </c>
      <c r="AW23" s="14">
        <f t="shared" si="104"/>
        <v>-1.272229999999979</v>
      </c>
      <c r="AX23" s="31">
        <v>411.44917</v>
      </c>
      <c r="AY23" s="31">
        <v>0.1</v>
      </c>
      <c r="AZ23" s="25">
        <f>AX23+AY23</f>
        <v>411.54917</v>
      </c>
      <c r="BA23" s="25">
        <v>441.68991</v>
      </c>
      <c r="BB23" s="25">
        <v>2.43</v>
      </c>
      <c r="BC23" s="25">
        <f>BA23+BB23</f>
        <v>444.11991</v>
      </c>
      <c r="BD23" s="25">
        <f t="shared" si="105"/>
        <v>107.34981188563341</v>
      </c>
      <c r="BE23" s="14">
        <f t="shared" si="105"/>
        <v>2430</v>
      </c>
      <c r="BF23" s="14">
        <f t="shared" si="105"/>
        <v>107.9141794891726</v>
      </c>
      <c r="BG23" s="14">
        <f t="shared" si="106"/>
        <v>30.240740000000017</v>
      </c>
      <c r="BH23" s="14">
        <f t="shared" si="106"/>
        <v>2.33</v>
      </c>
      <c r="BI23" s="14">
        <f t="shared" si="106"/>
        <v>32.57074</v>
      </c>
      <c r="BJ23" s="31">
        <v>395.507</v>
      </c>
      <c r="BK23" s="31">
        <v>6.25</v>
      </c>
      <c r="BL23" s="24">
        <f>BJ23+BK23</f>
        <v>401.757</v>
      </c>
      <c r="BM23" s="31">
        <v>422.103</v>
      </c>
      <c r="BN23" s="31">
        <v>6.04</v>
      </c>
      <c r="BO23" s="24">
        <f>BM23+BN23</f>
        <v>428.14300000000003</v>
      </c>
      <c r="BP23" s="14">
        <f t="shared" si="107"/>
        <v>106.72453332052277</v>
      </c>
      <c r="BQ23" s="14">
        <f t="shared" si="107"/>
        <v>96.64</v>
      </c>
      <c r="BR23" s="14">
        <f t="shared" si="107"/>
        <v>106.56765159038922</v>
      </c>
      <c r="BS23" s="14">
        <f t="shared" si="108"/>
        <v>26.596000000000004</v>
      </c>
      <c r="BT23" s="14">
        <f t="shared" si="108"/>
        <v>-0.20999999999999996</v>
      </c>
      <c r="BU23" s="14">
        <f t="shared" si="108"/>
        <v>26.386000000000024</v>
      </c>
      <c r="BV23" s="31">
        <v>399.63781</v>
      </c>
      <c r="BW23" s="31">
        <v>27.29</v>
      </c>
      <c r="BX23" s="24">
        <f>BV23+BW23</f>
        <v>426.92781</v>
      </c>
      <c r="BY23" s="31">
        <v>606.15285</v>
      </c>
      <c r="BZ23" s="31">
        <v>6.65</v>
      </c>
      <c r="CA23" s="24">
        <f>BY23+BZ23</f>
        <v>612.8028499999999</v>
      </c>
      <c r="CB23" s="14">
        <f t="shared" si="109"/>
        <v>151.67555091946878</v>
      </c>
      <c r="CC23" s="14">
        <f t="shared" si="109"/>
        <v>24.367900329791134</v>
      </c>
      <c r="CD23" s="14">
        <f t="shared" si="109"/>
        <v>143.53781497626022</v>
      </c>
      <c r="CE23" s="14">
        <f t="shared" si="110"/>
        <v>206.51503999999994</v>
      </c>
      <c r="CF23" s="14">
        <f t="shared" si="110"/>
        <v>-20.64</v>
      </c>
      <c r="CG23" s="14">
        <f t="shared" si="110"/>
        <v>185.8750399999999</v>
      </c>
      <c r="CH23" s="31">
        <v>1468.76637</v>
      </c>
      <c r="CI23" s="31">
        <v>0.6</v>
      </c>
      <c r="CJ23" s="24">
        <f>CH23+CI23</f>
        <v>1469.36637</v>
      </c>
      <c r="CK23" s="31">
        <v>1484.10266</v>
      </c>
      <c r="CL23" s="31">
        <v>0</v>
      </c>
      <c r="CM23" s="24">
        <f>CK23+CL23</f>
        <v>1484.10266</v>
      </c>
      <c r="CN23" s="25">
        <f t="shared" si="111"/>
        <v>101.04416129843715</v>
      </c>
      <c r="CO23" s="14">
        <f t="shared" si="111"/>
        <v>0</v>
      </c>
      <c r="CP23" s="14">
        <f t="shared" si="111"/>
        <v>101.0029009987482</v>
      </c>
      <c r="CQ23" s="14">
        <f t="shared" si="112"/>
        <v>15.336289999999963</v>
      </c>
      <c r="CR23" s="14">
        <f t="shared" si="112"/>
        <v>-0.6</v>
      </c>
      <c r="CS23" s="14">
        <f t="shared" si="112"/>
        <v>14.736290000000054</v>
      </c>
      <c r="CT23" s="31">
        <v>250.763</v>
      </c>
      <c r="CU23" s="31">
        <v>2.85</v>
      </c>
      <c r="CV23" s="24">
        <f>CT23+CU23</f>
        <v>253.613</v>
      </c>
      <c r="CW23" s="31">
        <v>265.828</v>
      </c>
      <c r="CX23" s="31">
        <v>4.3</v>
      </c>
      <c r="CY23" s="24">
        <f>CW23+CX23</f>
        <v>270.128</v>
      </c>
      <c r="CZ23" s="25">
        <f t="shared" si="113"/>
        <v>106.00766460761754</v>
      </c>
      <c r="DA23" s="14">
        <f t="shared" si="113"/>
        <v>150.8771929824561</v>
      </c>
      <c r="DB23" s="14">
        <f t="shared" si="113"/>
        <v>106.51189016335914</v>
      </c>
      <c r="DC23" s="14">
        <f t="shared" si="114"/>
        <v>15.06499999999997</v>
      </c>
      <c r="DD23" s="14">
        <f t="shared" si="114"/>
        <v>1.4499999999999997</v>
      </c>
      <c r="DE23" s="14">
        <f t="shared" si="114"/>
        <v>16.514999999999986</v>
      </c>
      <c r="DF23" s="31">
        <v>475.522</v>
      </c>
      <c r="DG23" s="31"/>
      <c r="DH23" s="24">
        <f>DF23+DG23</f>
        <v>475.522</v>
      </c>
      <c r="DI23" s="31">
        <v>580.222</v>
      </c>
      <c r="DJ23" s="31">
        <v>0</v>
      </c>
      <c r="DK23" s="24">
        <f>DI23+DJ23</f>
        <v>580.222</v>
      </c>
      <c r="DL23" s="14">
        <f t="shared" si="115"/>
        <v>122.01790874028961</v>
      </c>
      <c r="DM23" s="14" t="e">
        <f t="shared" si="115"/>
        <v>#DIV/0!</v>
      </c>
      <c r="DN23" s="14">
        <f t="shared" si="115"/>
        <v>122.01790874028961</v>
      </c>
      <c r="DO23" s="14">
        <f t="shared" si="116"/>
        <v>104.69999999999999</v>
      </c>
      <c r="DP23" s="14">
        <f t="shared" si="116"/>
        <v>0</v>
      </c>
      <c r="DQ23" s="14">
        <f t="shared" si="116"/>
        <v>104.69999999999999</v>
      </c>
      <c r="DR23" s="31">
        <v>3737.371</v>
      </c>
      <c r="DS23" s="31">
        <v>3223.568</v>
      </c>
      <c r="DT23" s="14">
        <f t="shared" si="54"/>
        <v>86.252288038838</v>
      </c>
      <c r="DU23" s="14">
        <f t="shared" si="55"/>
        <v>-513.8029999999999</v>
      </c>
      <c r="DV23" s="15">
        <f t="shared" si="70"/>
        <v>3737.371</v>
      </c>
      <c r="DW23" s="15">
        <f t="shared" si="85"/>
        <v>5592.9573</v>
      </c>
      <c r="DX23" s="15">
        <f t="shared" si="85"/>
        <v>103.48499999999999</v>
      </c>
      <c r="DY23" s="15">
        <f t="shared" si="71"/>
        <v>9433.813300000002</v>
      </c>
      <c r="DZ23" s="15">
        <f t="shared" si="72"/>
        <v>3223.568</v>
      </c>
      <c r="EA23" s="15">
        <f t="shared" si="86"/>
        <v>6238.12283</v>
      </c>
      <c r="EB23" s="15">
        <f t="shared" si="86"/>
        <v>108.51000000000002</v>
      </c>
      <c r="EC23" s="15">
        <f t="shared" si="73"/>
        <v>9570.20083</v>
      </c>
      <c r="ED23" s="15">
        <f t="shared" si="117"/>
        <v>86.252288038838</v>
      </c>
      <c r="EE23" s="15">
        <f t="shared" si="117"/>
        <v>111.53532014270877</v>
      </c>
      <c r="EF23" s="15">
        <f t="shared" si="117"/>
        <v>104.85577619944924</v>
      </c>
      <c r="EG23" s="15">
        <f t="shared" si="117"/>
        <v>101.44573064637603</v>
      </c>
      <c r="EH23" s="15">
        <f t="shared" si="118"/>
        <v>-513.8029999999999</v>
      </c>
      <c r="EI23" s="15">
        <f t="shared" si="118"/>
        <v>645.1655300000002</v>
      </c>
      <c r="EJ23" s="15">
        <f t="shared" si="118"/>
        <v>5.025000000000034</v>
      </c>
      <c r="EK23" s="15">
        <f t="shared" si="118"/>
        <v>136.38752999999815</v>
      </c>
    </row>
    <row r="24" spans="1:141" s="1" customFormat="1" ht="25.5" hidden="1">
      <c r="A24" s="7" t="s">
        <v>28</v>
      </c>
      <c r="B24" s="18"/>
      <c r="C24" s="18"/>
      <c r="D24" s="19">
        <f>B24+C24</f>
        <v>0</v>
      </c>
      <c r="E24" s="18"/>
      <c r="F24" s="18"/>
      <c r="G24" s="19">
        <f>E24+F24</f>
        <v>0</v>
      </c>
      <c r="H24" s="16" t="e">
        <f t="shared" si="97"/>
        <v>#DIV/0!</v>
      </c>
      <c r="I24" s="20" t="e">
        <f t="shared" si="97"/>
        <v>#DIV/0!</v>
      </c>
      <c r="J24" s="20" t="e">
        <f t="shared" si="97"/>
        <v>#DIV/0!</v>
      </c>
      <c r="K24" s="20">
        <f t="shared" si="98"/>
        <v>0</v>
      </c>
      <c r="L24" s="20">
        <f t="shared" si="98"/>
        <v>0</v>
      </c>
      <c r="M24" s="20">
        <f t="shared" si="98"/>
        <v>0</v>
      </c>
      <c r="N24" s="18">
        <v>0.0576</v>
      </c>
      <c r="O24" s="18"/>
      <c r="P24" s="19">
        <f>N24+O24</f>
        <v>0.0576</v>
      </c>
      <c r="Q24" s="18"/>
      <c r="R24" s="18"/>
      <c r="S24" s="19">
        <f>Q24+R24</f>
        <v>0</v>
      </c>
      <c r="T24" s="20">
        <f t="shared" si="99"/>
        <v>0</v>
      </c>
      <c r="U24" s="20" t="e">
        <f t="shared" si="99"/>
        <v>#DIV/0!</v>
      </c>
      <c r="V24" s="20">
        <f t="shared" si="99"/>
        <v>0</v>
      </c>
      <c r="W24" s="20">
        <f t="shared" si="100"/>
        <v>-0.0576</v>
      </c>
      <c r="X24" s="20">
        <f t="shared" si="100"/>
        <v>0</v>
      </c>
      <c r="Y24" s="20">
        <f t="shared" si="100"/>
        <v>-0.0576</v>
      </c>
      <c r="Z24" s="18"/>
      <c r="AA24" s="18"/>
      <c r="AB24" s="19">
        <f>Z24+AA24</f>
        <v>0</v>
      </c>
      <c r="AC24" s="18"/>
      <c r="AD24" s="18"/>
      <c r="AE24" s="19">
        <f>AC24+AD24</f>
        <v>0</v>
      </c>
      <c r="AF24" s="21" t="e">
        <f t="shared" si="101"/>
        <v>#DIV/0!</v>
      </c>
      <c r="AG24" s="21" t="e">
        <f t="shared" si="101"/>
        <v>#DIV/0!</v>
      </c>
      <c r="AH24" s="21" t="e">
        <f t="shared" si="101"/>
        <v>#DIV/0!</v>
      </c>
      <c r="AI24" s="21">
        <f t="shared" si="102"/>
        <v>0</v>
      </c>
      <c r="AJ24" s="21">
        <f t="shared" si="102"/>
        <v>0</v>
      </c>
      <c r="AK24" s="21">
        <f t="shared" si="102"/>
        <v>0</v>
      </c>
      <c r="AL24" s="18"/>
      <c r="AM24" s="18"/>
      <c r="AN24" s="19">
        <f>AL24+AM24</f>
        <v>0</v>
      </c>
      <c r="AO24" s="18"/>
      <c r="AP24" s="18"/>
      <c r="AQ24" s="19">
        <f>AO24+AP24</f>
        <v>0</v>
      </c>
      <c r="AR24" s="20" t="e">
        <f t="shared" si="103"/>
        <v>#DIV/0!</v>
      </c>
      <c r="AS24" s="20" t="e">
        <f t="shared" si="103"/>
        <v>#DIV/0!</v>
      </c>
      <c r="AT24" s="20" t="e">
        <f t="shared" si="103"/>
        <v>#DIV/0!</v>
      </c>
      <c r="AU24" s="20">
        <f t="shared" si="104"/>
        <v>0</v>
      </c>
      <c r="AV24" s="20">
        <f t="shared" si="104"/>
        <v>0</v>
      </c>
      <c r="AW24" s="20">
        <f t="shared" si="104"/>
        <v>0</v>
      </c>
      <c r="AX24" s="18">
        <f>12.87/1000</f>
        <v>0.01287</v>
      </c>
      <c r="AY24" s="18"/>
      <c r="AZ24" s="16">
        <f>AX24+AY24</f>
        <v>0.01287</v>
      </c>
      <c r="BA24" s="16"/>
      <c r="BB24" s="16"/>
      <c r="BC24" s="16">
        <f>BA24+BB24</f>
        <v>0</v>
      </c>
      <c r="BD24" s="16">
        <f t="shared" si="105"/>
        <v>0</v>
      </c>
      <c r="BE24" s="20" t="e">
        <f t="shared" si="105"/>
        <v>#DIV/0!</v>
      </c>
      <c r="BF24" s="20">
        <f t="shared" si="105"/>
        <v>0</v>
      </c>
      <c r="BG24" s="20">
        <f t="shared" si="106"/>
        <v>-0.01287</v>
      </c>
      <c r="BH24" s="20">
        <f t="shared" si="106"/>
        <v>0</v>
      </c>
      <c r="BI24" s="20">
        <f t="shared" si="106"/>
        <v>-0.01287</v>
      </c>
      <c r="BJ24" s="18">
        <v>0.004</v>
      </c>
      <c r="BK24" s="18"/>
      <c r="BL24" s="19">
        <f>BJ24+BK24</f>
        <v>0.004</v>
      </c>
      <c r="BM24" s="18">
        <v>0</v>
      </c>
      <c r="BN24" s="18"/>
      <c r="BO24" s="19">
        <f>BM24+BN24</f>
        <v>0</v>
      </c>
      <c r="BP24" s="20">
        <f t="shared" si="107"/>
        <v>0</v>
      </c>
      <c r="BQ24" s="20" t="e">
        <f t="shared" si="107"/>
        <v>#DIV/0!</v>
      </c>
      <c r="BR24" s="20">
        <f t="shared" si="107"/>
        <v>0</v>
      </c>
      <c r="BS24" s="20">
        <f t="shared" si="108"/>
        <v>-0.004</v>
      </c>
      <c r="BT24" s="20">
        <f t="shared" si="108"/>
        <v>0</v>
      </c>
      <c r="BU24" s="20">
        <f t="shared" si="108"/>
        <v>-0.004</v>
      </c>
      <c r="BV24" s="18">
        <v>65</v>
      </c>
      <c r="BW24" s="18"/>
      <c r="BX24" s="19">
        <f>BV24+BW24</f>
        <v>65</v>
      </c>
      <c r="BY24" s="18">
        <v>3.5622</v>
      </c>
      <c r="BZ24" s="18"/>
      <c r="CA24" s="19">
        <f>BY24+BZ24</f>
        <v>3.5622</v>
      </c>
      <c r="CB24" s="20">
        <f t="shared" si="109"/>
        <v>5.480307692307692</v>
      </c>
      <c r="CC24" s="20" t="e">
        <f t="shared" si="109"/>
        <v>#DIV/0!</v>
      </c>
      <c r="CD24" s="20">
        <f t="shared" si="109"/>
        <v>5.480307692307692</v>
      </c>
      <c r="CE24" s="20">
        <f t="shared" si="110"/>
        <v>-61.4378</v>
      </c>
      <c r="CF24" s="20">
        <f t="shared" si="110"/>
        <v>0</v>
      </c>
      <c r="CG24" s="20">
        <f t="shared" si="110"/>
        <v>-61.4378</v>
      </c>
      <c r="CH24" s="18">
        <v>0.00014</v>
      </c>
      <c r="CI24" s="18">
        <v>0.07182</v>
      </c>
      <c r="CJ24" s="19">
        <f>CH24+CI24</f>
        <v>0.07196</v>
      </c>
      <c r="CK24" s="18">
        <v>0</v>
      </c>
      <c r="CL24" s="18">
        <v>0</v>
      </c>
      <c r="CM24" s="19">
        <f>CK24+CL24</f>
        <v>0</v>
      </c>
      <c r="CN24" s="16">
        <f t="shared" si="111"/>
        <v>0</v>
      </c>
      <c r="CO24" s="20">
        <f t="shared" si="111"/>
        <v>0</v>
      </c>
      <c r="CP24" s="20">
        <f t="shared" si="111"/>
        <v>0</v>
      </c>
      <c r="CQ24" s="20">
        <f t="shared" si="112"/>
        <v>-0.00014</v>
      </c>
      <c r="CR24" s="20">
        <f t="shared" si="112"/>
        <v>-0.07182</v>
      </c>
      <c r="CS24" s="20">
        <f t="shared" si="112"/>
        <v>-0.07196</v>
      </c>
      <c r="CT24" s="18">
        <v>0.948</v>
      </c>
      <c r="CU24" s="18">
        <v>1.416</v>
      </c>
      <c r="CV24" s="19">
        <f>CT24+CU24</f>
        <v>2.364</v>
      </c>
      <c r="CW24" s="18"/>
      <c r="CX24" s="18"/>
      <c r="CY24" s="19">
        <f>CW24+CX24</f>
        <v>0</v>
      </c>
      <c r="CZ24" s="16">
        <f t="shared" si="113"/>
        <v>0</v>
      </c>
      <c r="DA24" s="20">
        <f t="shared" si="113"/>
        <v>0</v>
      </c>
      <c r="DB24" s="20">
        <f t="shared" si="113"/>
        <v>0</v>
      </c>
      <c r="DC24" s="14">
        <f t="shared" si="114"/>
        <v>-0.948</v>
      </c>
      <c r="DD24" s="20">
        <f t="shared" si="114"/>
        <v>-1.416</v>
      </c>
      <c r="DE24" s="20">
        <f t="shared" si="114"/>
        <v>-2.364</v>
      </c>
      <c r="DF24" s="18">
        <v>0.0014</v>
      </c>
      <c r="DG24" s="18">
        <v>0.00057</v>
      </c>
      <c r="DH24" s="19">
        <f>DF24+DG24</f>
        <v>0.00197</v>
      </c>
      <c r="DI24" s="18"/>
      <c r="DJ24" s="18">
        <v>0</v>
      </c>
      <c r="DK24" s="19">
        <f>DI24+DJ24</f>
        <v>0</v>
      </c>
      <c r="DL24" s="20">
        <f t="shared" si="115"/>
        <v>0</v>
      </c>
      <c r="DM24" s="20">
        <f t="shared" si="115"/>
        <v>0</v>
      </c>
      <c r="DN24" s="20">
        <f t="shared" si="115"/>
        <v>0</v>
      </c>
      <c r="DO24" s="20">
        <f t="shared" si="116"/>
        <v>-0.0014</v>
      </c>
      <c r="DP24" s="20">
        <f t="shared" si="116"/>
        <v>-0.00057</v>
      </c>
      <c r="DQ24" s="20">
        <f t="shared" si="116"/>
        <v>-0.00197</v>
      </c>
      <c r="DR24" s="18">
        <v>0.39</v>
      </c>
      <c r="DS24" s="18">
        <v>-0.189</v>
      </c>
      <c r="DT24" s="20">
        <f t="shared" si="54"/>
        <v>-48.46153846153846</v>
      </c>
      <c r="DU24" s="20">
        <f t="shared" si="55"/>
        <v>-0.579</v>
      </c>
      <c r="DV24" s="21">
        <f t="shared" si="70"/>
        <v>0.39</v>
      </c>
      <c r="DW24" s="21">
        <f t="shared" si="85"/>
        <v>66.02401</v>
      </c>
      <c r="DX24" s="21">
        <f t="shared" si="85"/>
        <v>1.4883899999999999</v>
      </c>
      <c r="DY24" s="21">
        <f t="shared" si="71"/>
        <v>67.9024</v>
      </c>
      <c r="DZ24" s="21">
        <f t="shared" si="72"/>
        <v>-0.189</v>
      </c>
      <c r="EA24" s="21">
        <f t="shared" si="86"/>
        <v>3.5622</v>
      </c>
      <c r="EB24" s="21">
        <f t="shared" si="86"/>
        <v>0</v>
      </c>
      <c r="EC24" s="21">
        <f t="shared" si="73"/>
        <v>3.3731999999999998</v>
      </c>
      <c r="ED24" s="21">
        <f t="shared" si="117"/>
        <v>-48.46153846153846</v>
      </c>
      <c r="EE24" s="21">
        <f t="shared" si="117"/>
        <v>5.3953099789001</v>
      </c>
      <c r="EF24" s="21">
        <f t="shared" si="117"/>
        <v>0</v>
      </c>
      <c r="EG24" s="21">
        <f t="shared" si="117"/>
        <v>4.967718372251937</v>
      </c>
      <c r="EH24" s="21">
        <f t="shared" si="118"/>
        <v>-0.579</v>
      </c>
      <c r="EI24" s="21">
        <f t="shared" si="118"/>
        <v>-62.46181000000001</v>
      </c>
      <c r="EJ24" s="21">
        <f t="shared" si="118"/>
        <v>-1.4883899999999999</v>
      </c>
      <c r="EK24" s="21">
        <f t="shared" si="118"/>
        <v>-64.5292</v>
      </c>
    </row>
    <row r="25" spans="1:141" s="65" customFormat="1" ht="18" customHeight="1">
      <c r="A25" s="58" t="s">
        <v>29</v>
      </c>
      <c r="B25" s="59">
        <f aca="true" t="shared" si="119" ref="B25:G25">B26+B34</f>
        <v>9299.753470000001</v>
      </c>
      <c r="C25" s="59">
        <f t="shared" si="119"/>
        <v>142.422</v>
      </c>
      <c r="D25" s="59">
        <f t="shared" si="119"/>
        <v>9442.175470000002</v>
      </c>
      <c r="E25" s="59">
        <f t="shared" si="119"/>
        <v>8539.63531</v>
      </c>
      <c r="F25" s="59">
        <f t="shared" si="119"/>
        <v>207.06981000000005</v>
      </c>
      <c r="G25" s="59">
        <f t="shared" si="119"/>
        <v>8460.10512</v>
      </c>
      <c r="H25" s="61">
        <f t="shared" si="97"/>
        <v>91.8264697827522</v>
      </c>
      <c r="I25" s="61">
        <f>F25/C25*100</f>
        <v>145.39173021022037</v>
      </c>
      <c r="J25" s="61">
        <f>G25/D25*100</f>
        <v>89.59910930356814</v>
      </c>
      <c r="K25" s="61">
        <f t="shared" si="98"/>
        <v>-760.1181600000018</v>
      </c>
      <c r="L25" s="61">
        <f t="shared" si="98"/>
        <v>64.64781000000005</v>
      </c>
      <c r="M25" s="61">
        <f t="shared" si="98"/>
        <v>-982.0703500000018</v>
      </c>
      <c r="N25" s="59">
        <f aca="true" t="shared" si="120" ref="N25:S25">N26+N34</f>
        <v>766.37336</v>
      </c>
      <c r="O25" s="59">
        <f t="shared" si="120"/>
        <v>700.80727</v>
      </c>
      <c r="P25" s="59">
        <f t="shared" si="120"/>
        <v>1467.1806299999998</v>
      </c>
      <c r="Q25" s="59">
        <f t="shared" si="120"/>
        <v>1177.31195</v>
      </c>
      <c r="R25" s="59">
        <f t="shared" si="120"/>
        <v>388.74285999999995</v>
      </c>
      <c r="S25" s="59">
        <f t="shared" si="120"/>
        <v>1466.05481</v>
      </c>
      <c r="T25" s="61">
        <f t="shared" si="99"/>
        <v>153.62119972437455</v>
      </c>
      <c r="U25" s="61">
        <f t="shared" si="99"/>
        <v>55.47072307055261</v>
      </c>
      <c r="V25" s="61">
        <f t="shared" si="99"/>
        <v>99.9232664351628</v>
      </c>
      <c r="W25" s="61">
        <f t="shared" si="100"/>
        <v>410.93859</v>
      </c>
      <c r="X25" s="61">
        <f t="shared" si="100"/>
        <v>-312.06441000000007</v>
      </c>
      <c r="Y25" s="61">
        <f t="shared" si="100"/>
        <v>-1.1258199999997487</v>
      </c>
      <c r="Z25" s="59">
        <f aca="true" t="shared" si="121" ref="Z25:AE25">Z26+Z34</f>
        <v>2001.2099999999998</v>
      </c>
      <c r="AA25" s="59">
        <f t="shared" si="121"/>
        <v>181.672</v>
      </c>
      <c r="AB25" s="59">
        <f t="shared" si="121"/>
        <v>2182.882</v>
      </c>
      <c r="AC25" s="59">
        <f t="shared" si="121"/>
        <v>2431.804</v>
      </c>
      <c r="AD25" s="59">
        <f t="shared" si="121"/>
        <v>54.405</v>
      </c>
      <c r="AE25" s="59">
        <f t="shared" si="121"/>
        <v>2486.2090000000003</v>
      </c>
      <c r="AF25" s="62">
        <f t="shared" si="101"/>
        <v>121.51668240714369</v>
      </c>
      <c r="AG25" s="62">
        <f t="shared" si="101"/>
        <v>29.94682724910828</v>
      </c>
      <c r="AH25" s="62">
        <f t="shared" si="101"/>
        <v>113.8957121823351</v>
      </c>
      <c r="AI25" s="62">
        <f t="shared" si="102"/>
        <v>430.5940000000003</v>
      </c>
      <c r="AJ25" s="62">
        <f t="shared" si="102"/>
        <v>-127.267</v>
      </c>
      <c r="AK25" s="62">
        <f t="shared" si="102"/>
        <v>303.3270000000002</v>
      </c>
      <c r="AL25" s="59">
        <f aca="true" t="shared" si="122" ref="AL25:AQ25">AL26+AL34</f>
        <v>4314.838489999999</v>
      </c>
      <c r="AM25" s="59">
        <f t="shared" si="122"/>
        <v>17.68712</v>
      </c>
      <c r="AN25" s="59">
        <f t="shared" si="122"/>
        <v>4332.52561</v>
      </c>
      <c r="AO25" s="59">
        <f t="shared" si="122"/>
        <v>3341.0061299999998</v>
      </c>
      <c r="AP25" s="59">
        <f t="shared" si="122"/>
        <v>294.92792000000003</v>
      </c>
      <c r="AQ25" s="59">
        <f t="shared" si="122"/>
        <v>3329.58745</v>
      </c>
      <c r="AR25" s="61">
        <f t="shared" si="103"/>
        <v>77.430618498075</v>
      </c>
      <c r="AS25" s="61">
        <f t="shared" si="103"/>
        <v>1667.4728276847786</v>
      </c>
      <c r="AT25" s="61">
        <f t="shared" si="103"/>
        <v>76.85095830281774</v>
      </c>
      <c r="AU25" s="61">
        <f t="shared" si="104"/>
        <v>-973.8323599999994</v>
      </c>
      <c r="AV25" s="61">
        <f t="shared" si="104"/>
        <v>277.24080000000004</v>
      </c>
      <c r="AW25" s="61">
        <f t="shared" si="104"/>
        <v>-1002.9381599999997</v>
      </c>
      <c r="AX25" s="60">
        <f aca="true" t="shared" si="123" ref="AX25:BC25">AX26+AX34</f>
        <v>1981.43241</v>
      </c>
      <c r="AY25" s="60">
        <f t="shared" si="123"/>
        <v>534.331</v>
      </c>
      <c r="AZ25" s="60">
        <f t="shared" si="123"/>
        <v>2515.76341</v>
      </c>
      <c r="BA25" s="60">
        <f t="shared" si="123"/>
        <v>1534.9152399999998</v>
      </c>
      <c r="BB25" s="60">
        <f t="shared" si="123"/>
        <v>89.1303</v>
      </c>
      <c r="BC25" s="60">
        <f t="shared" si="123"/>
        <v>1624.0455399999996</v>
      </c>
      <c r="BD25" s="61">
        <f t="shared" si="105"/>
        <v>77.46493053477408</v>
      </c>
      <c r="BE25" s="61">
        <f t="shared" si="105"/>
        <v>16.680727863440453</v>
      </c>
      <c r="BF25" s="61">
        <f t="shared" si="105"/>
        <v>64.55478021281816</v>
      </c>
      <c r="BG25" s="61">
        <f t="shared" si="106"/>
        <v>-446.5171700000001</v>
      </c>
      <c r="BH25" s="61">
        <f t="shared" si="106"/>
        <v>-445.2007</v>
      </c>
      <c r="BI25" s="61">
        <f t="shared" si="106"/>
        <v>-891.7178700000004</v>
      </c>
      <c r="BJ25" s="59">
        <f aca="true" t="shared" si="124" ref="BJ25:BO25">BJ26+BJ34</f>
        <v>6890.659</v>
      </c>
      <c r="BK25" s="59">
        <f t="shared" si="124"/>
        <v>8.146999999999998</v>
      </c>
      <c r="BL25" s="59">
        <f t="shared" si="124"/>
        <v>6898.8060000000005</v>
      </c>
      <c r="BM25" s="59">
        <f t="shared" si="124"/>
        <v>3432.469</v>
      </c>
      <c r="BN25" s="59">
        <f t="shared" si="124"/>
        <v>121.528</v>
      </c>
      <c r="BO25" s="59">
        <f t="shared" si="124"/>
        <v>3553.997</v>
      </c>
      <c r="BP25" s="61">
        <f t="shared" si="107"/>
        <v>49.81336327918709</v>
      </c>
      <c r="BQ25" s="61">
        <f t="shared" si="107"/>
        <v>1491.690192708973</v>
      </c>
      <c r="BR25" s="61">
        <f t="shared" si="107"/>
        <v>51.51611742669673</v>
      </c>
      <c r="BS25" s="61">
        <f t="shared" si="108"/>
        <v>-3458.1899999999996</v>
      </c>
      <c r="BT25" s="61">
        <f t="shared" si="108"/>
        <v>113.381</v>
      </c>
      <c r="BU25" s="61">
        <f t="shared" si="108"/>
        <v>-3344.8090000000007</v>
      </c>
      <c r="BV25" s="59">
        <f aca="true" t="shared" si="125" ref="BV25:CA25">BV26+BV34</f>
        <v>3774.48087</v>
      </c>
      <c r="BW25" s="59">
        <f t="shared" si="125"/>
        <v>1066.33772</v>
      </c>
      <c r="BX25" s="59">
        <f t="shared" si="125"/>
        <v>4840.818590000001</v>
      </c>
      <c r="BY25" s="59">
        <f t="shared" si="125"/>
        <v>3555.13036</v>
      </c>
      <c r="BZ25" s="59">
        <f t="shared" si="125"/>
        <v>416.98737000000006</v>
      </c>
      <c r="CA25" s="59">
        <f t="shared" si="125"/>
        <v>3972.1177300000004</v>
      </c>
      <c r="CB25" s="61">
        <f t="shared" si="109"/>
        <v>94.18859129096606</v>
      </c>
      <c r="CC25" s="61">
        <f t="shared" si="109"/>
        <v>39.10462531513938</v>
      </c>
      <c r="CD25" s="61">
        <f t="shared" si="109"/>
        <v>82.0546702205587</v>
      </c>
      <c r="CE25" s="61">
        <f t="shared" si="110"/>
        <v>-219.35050999999976</v>
      </c>
      <c r="CF25" s="61">
        <f t="shared" si="110"/>
        <v>-649.3503499999999</v>
      </c>
      <c r="CG25" s="61">
        <f t="shared" si="110"/>
        <v>-868.7008600000004</v>
      </c>
      <c r="CH25" s="59">
        <f aca="true" t="shared" si="126" ref="CH25:CM25">CH26+CH34</f>
        <v>14658.802440000003</v>
      </c>
      <c r="CI25" s="59">
        <f t="shared" si="126"/>
        <v>2007.362</v>
      </c>
      <c r="CJ25" s="59">
        <f t="shared" si="126"/>
        <v>16666.16444</v>
      </c>
      <c r="CK25" s="59">
        <f t="shared" si="126"/>
        <v>10929.438500000002</v>
      </c>
      <c r="CL25" s="59">
        <f t="shared" si="126"/>
        <v>4188.84029</v>
      </c>
      <c r="CM25" s="59">
        <f t="shared" si="126"/>
        <v>15118.27879</v>
      </c>
      <c r="CN25" s="61">
        <f t="shared" si="111"/>
        <v>74.55887713021119</v>
      </c>
      <c r="CO25" s="61">
        <f>CL25/CI25*100</f>
        <v>208.67388592590675</v>
      </c>
      <c r="CP25" s="61">
        <f>CM25/CJ25*100</f>
        <v>90.71240623136441</v>
      </c>
      <c r="CQ25" s="61">
        <f t="shared" si="112"/>
        <v>-3729.363940000001</v>
      </c>
      <c r="CR25" s="61">
        <f t="shared" si="112"/>
        <v>2181.47829</v>
      </c>
      <c r="CS25" s="61">
        <f t="shared" si="112"/>
        <v>-1547.8856500000002</v>
      </c>
      <c r="CT25" s="59">
        <f aca="true" t="shared" si="127" ref="CT25:CY25">CT26+CT34</f>
        <v>4177.077</v>
      </c>
      <c r="CU25" s="59">
        <f t="shared" si="127"/>
        <v>38.803</v>
      </c>
      <c r="CV25" s="59">
        <f t="shared" si="127"/>
        <v>4215.880000000001</v>
      </c>
      <c r="CW25" s="59">
        <f t="shared" si="127"/>
        <v>6082.628</v>
      </c>
      <c r="CX25" s="59">
        <f t="shared" si="127"/>
        <v>259.89799999999997</v>
      </c>
      <c r="CY25" s="59">
        <f t="shared" si="127"/>
        <v>6342.526000000001</v>
      </c>
      <c r="CZ25" s="61">
        <f t="shared" si="113"/>
        <v>145.61924522818228</v>
      </c>
      <c r="DA25" s="61">
        <f>CX25/CU25*100</f>
        <v>669.7884184212561</v>
      </c>
      <c r="DB25" s="61">
        <f>CY25/CV25*100</f>
        <v>150.44370333121435</v>
      </c>
      <c r="DC25" s="61">
        <f t="shared" si="114"/>
        <v>1905.5509999999995</v>
      </c>
      <c r="DD25" s="61">
        <f>CX25-CU25</f>
        <v>221.09499999999997</v>
      </c>
      <c r="DE25" s="61">
        <f>CY25-CV25</f>
        <v>2126.6459999999997</v>
      </c>
      <c r="DF25" s="59">
        <f aca="true" t="shared" si="128" ref="DF25:DK25">DF26+DF34</f>
        <v>4335.403</v>
      </c>
      <c r="DG25" s="59">
        <f t="shared" si="128"/>
        <v>157.37300000000002</v>
      </c>
      <c r="DH25" s="59">
        <f t="shared" si="128"/>
        <v>4492.776</v>
      </c>
      <c r="DI25" s="59">
        <f t="shared" si="128"/>
        <v>6695.405</v>
      </c>
      <c r="DJ25" s="59">
        <f t="shared" si="128"/>
        <v>1169.809</v>
      </c>
      <c r="DK25" s="59">
        <f t="shared" si="128"/>
        <v>7865.213999999999</v>
      </c>
      <c r="DL25" s="61">
        <f t="shared" si="115"/>
        <v>154.43558534235456</v>
      </c>
      <c r="DM25" s="61">
        <f t="shared" si="115"/>
        <v>743.3352608134812</v>
      </c>
      <c r="DN25" s="61">
        <f t="shared" si="115"/>
        <v>175.06356871564483</v>
      </c>
      <c r="DO25" s="61">
        <f t="shared" si="116"/>
        <v>2360.0019999999995</v>
      </c>
      <c r="DP25" s="61">
        <f t="shared" si="116"/>
        <v>1012.4359999999999</v>
      </c>
      <c r="DQ25" s="61">
        <f t="shared" si="116"/>
        <v>3372.437999999999</v>
      </c>
      <c r="DR25" s="59">
        <f>DR26+DR34</f>
        <v>16836.594999999998</v>
      </c>
      <c r="DS25" s="59">
        <f>DS26+DS34</f>
        <v>29047.751999999997</v>
      </c>
      <c r="DT25" s="61">
        <f t="shared" si="54"/>
        <v>172.52747363703884</v>
      </c>
      <c r="DU25" s="61">
        <f t="shared" si="55"/>
        <v>12211.157</v>
      </c>
      <c r="DV25" s="62">
        <f aca="true" t="shared" si="129" ref="DV25:EC25">DV27+DV28+DV29+DV30+DV31+DV32+DV33</f>
        <v>16836.594999999998</v>
      </c>
      <c r="DW25" s="62">
        <f t="shared" si="129"/>
        <v>52200.03004</v>
      </c>
      <c r="DX25" s="62">
        <f t="shared" si="129"/>
        <v>4854.94211</v>
      </c>
      <c r="DY25" s="62">
        <f t="shared" si="129"/>
        <v>73891.56715</v>
      </c>
      <c r="DZ25" s="62">
        <f t="shared" si="129"/>
        <v>29047.752</v>
      </c>
      <c r="EA25" s="62">
        <f t="shared" si="129"/>
        <v>47719.74348999999</v>
      </c>
      <c r="EB25" s="62">
        <f t="shared" si="129"/>
        <v>7191.33855</v>
      </c>
      <c r="EC25" s="62">
        <f t="shared" si="129"/>
        <v>83958.83404</v>
      </c>
      <c r="ED25" s="62">
        <f t="shared" si="117"/>
        <v>172.52747363703887</v>
      </c>
      <c r="EE25" s="62">
        <f t="shared" si="117"/>
        <v>91.41708051400194</v>
      </c>
      <c r="EF25" s="62">
        <f t="shared" si="117"/>
        <v>148.12408442909324</v>
      </c>
      <c r="EG25" s="62">
        <f t="shared" si="117"/>
        <v>113.62437863790792</v>
      </c>
      <c r="EH25" s="62">
        <f t="shared" si="118"/>
        <v>12211.157000000003</v>
      </c>
      <c r="EI25" s="62">
        <f t="shared" si="118"/>
        <v>-4480.286550000004</v>
      </c>
      <c r="EJ25" s="62">
        <f t="shared" si="118"/>
        <v>2336.3964400000004</v>
      </c>
      <c r="EK25" s="62">
        <f t="shared" si="118"/>
        <v>10067.266889999999</v>
      </c>
    </row>
    <row r="26" spans="1:141" s="43" customFormat="1" ht="12.75">
      <c r="A26" s="11" t="s">
        <v>30</v>
      </c>
      <c r="B26" s="24">
        <f aca="true" t="shared" si="130" ref="B26:G26">B27+B28+B29+B30+B31+B32+B35</f>
        <v>9178.17509</v>
      </c>
      <c r="C26" s="24">
        <f t="shared" si="130"/>
        <v>150.34</v>
      </c>
      <c r="D26" s="24">
        <f t="shared" si="130"/>
        <v>9328.515090000003</v>
      </c>
      <c r="E26" s="24">
        <f t="shared" si="130"/>
        <v>7314.09521</v>
      </c>
      <c r="F26" s="24">
        <f t="shared" si="130"/>
        <v>209.31981000000005</v>
      </c>
      <c r="G26" s="24">
        <f t="shared" si="130"/>
        <v>7523.41502</v>
      </c>
      <c r="H26" s="14">
        <f t="shared" si="97"/>
        <v>79.69008150617009</v>
      </c>
      <c r="I26" s="14">
        <f>F26/C26*100</f>
        <v>139.23094984701348</v>
      </c>
      <c r="J26" s="14">
        <f>G26/D26*100</f>
        <v>80.64965267692995</v>
      </c>
      <c r="K26" s="14">
        <f t="shared" si="98"/>
        <v>-1864.0798800000002</v>
      </c>
      <c r="L26" s="14">
        <f t="shared" si="98"/>
        <v>58.97981000000004</v>
      </c>
      <c r="M26" s="14">
        <f t="shared" si="98"/>
        <v>-1805.1000700000022</v>
      </c>
      <c r="N26" s="24">
        <f aca="true" t="shared" si="131" ref="N26:S26">N27+N28+N29+N30+N31+N32+N35</f>
        <v>765.00819</v>
      </c>
      <c r="O26" s="24">
        <f t="shared" si="131"/>
        <v>700.80727</v>
      </c>
      <c r="P26" s="24">
        <f t="shared" si="131"/>
        <v>1465.8154599999998</v>
      </c>
      <c r="Q26" s="24">
        <f t="shared" si="131"/>
        <v>1058.84746</v>
      </c>
      <c r="R26" s="24">
        <f t="shared" si="131"/>
        <v>321.84286</v>
      </c>
      <c r="S26" s="24">
        <f t="shared" si="131"/>
        <v>1380.6903200000002</v>
      </c>
      <c r="T26" s="14">
        <f t="shared" si="99"/>
        <v>138.40995087908797</v>
      </c>
      <c r="U26" s="14">
        <f t="shared" si="99"/>
        <v>45.92458922408153</v>
      </c>
      <c r="V26" s="14">
        <f t="shared" si="99"/>
        <v>94.19264277646522</v>
      </c>
      <c r="W26" s="14">
        <f t="shared" si="100"/>
        <v>293.83926999999994</v>
      </c>
      <c r="X26" s="14">
        <f t="shared" si="100"/>
        <v>-378.96441000000004</v>
      </c>
      <c r="Y26" s="14">
        <f t="shared" si="100"/>
        <v>-85.12513999999965</v>
      </c>
      <c r="Z26" s="24">
        <f aca="true" t="shared" si="132" ref="Z26:AE26">Z27+Z28+Z29+Z30+Z31+Z32+Z35</f>
        <v>2001.2099999999998</v>
      </c>
      <c r="AA26" s="24">
        <f t="shared" si="132"/>
        <v>180.029</v>
      </c>
      <c r="AB26" s="24">
        <f t="shared" si="132"/>
        <v>2181.239</v>
      </c>
      <c r="AC26" s="24">
        <f t="shared" si="132"/>
        <v>2426.848</v>
      </c>
      <c r="AD26" s="24">
        <f t="shared" si="132"/>
        <v>54.405</v>
      </c>
      <c r="AE26" s="24">
        <f t="shared" si="132"/>
        <v>2481.253</v>
      </c>
      <c r="AF26" s="15">
        <f t="shared" si="101"/>
        <v>121.26903223549755</v>
      </c>
      <c r="AG26" s="15">
        <f t="shared" si="101"/>
        <v>30.22013120108427</v>
      </c>
      <c r="AH26" s="15">
        <f t="shared" si="101"/>
        <v>113.75429285832502</v>
      </c>
      <c r="AI26" s="15">
        <f t="shared" si="102"/>
        <v>425.63800000000015</v>
      </c>
      <c r="AJ26" s="15">
        <f t="shared" si="102"/>
        <v>-125.624</v>
      </c>
      <c r="AK26" s="15">
        <f t="shared" si="102"/>
        <v>300.0140000000001</v>
      </c>
      <c r="AL26" s="24">
        <f aca="true" t="shared" si="133" ref="AL26:AQ26">AL27+AL28+AL29+AL30+AL31+AL32+AL35</f>
        <v>4324.22424</v>
      </c>
      <c r="AM26" s="24">
        <f t="shared" si="133"/>
        <v>14.858519999999999</v>
      </c>
      <c r="AN26" s="24">
        <f t="shared" si="133"/>
        <v>4339.082759999999</v>
      </c>
      <c r="AO26" s="24">
        <f t="shared" si="133"/>
        <v>3200.8264799999997</v>
      </c>
      <c r="AP26" s="24">
        <f t="shared" si="133"/>
        <v>309.55497</v>
      </c>
      <c r="AQ26" s="24">
        <f t="shared" si="133"/>
        <v>3510.38145</v>
      </c>
      <c r="AR26" s="14">
        <f t="shared" si="103"/>
        <v>74.02082552499637</v>
      </c>
      <c r="AS26" s="14">
        <f t="shared" si="103"/>
        <v>2083.349956792467</v>
      </c>
      <c r="AT26" s="14">
        <f t="shared" si="103"/>
        <v>80.90146337748119</v>
      </c>
      <c r="AU26" s="14">
        <f t="shared" si="104"/>
        <v>-1123.3977599999998</v>
      </c>
      <c r="AV26" s="14">
        <f t="shared" si="104"/>
        <v>294.69645</v>
      </c>
      <c r="AW26" s="14">
        <f t="shared" si="104"/>
        <v>-828.7013099999995</v>
      </c>
      <c r="AX26" s="25">
        <f aca="true" t="shared" si="134" ref="AX26:BC26">AX27+AX28+AX29+AX30+AX31+AX32+AX35</f>
        <v>1979.70741</v>
      </c>
      <c r="AY26" s="25">
        <f t="shared" si="134"/>
        <v>542.833</v>
      </c>
      <c r="AZ26" s="25">
        <f t="shared" si="134"/>
        <v>2522.54041</v>
      </c>
      <c r="BA26" s="25">
        <f t="shared" si="134"/>
        <v>1554.1570399999998</v>
      </c>
      <c r="BB26" s="25">
        <f t="shared" si="134"/>
        <v>89.1303</v>
      </c>
      <c r="BC26" s="25">
        <f t="shared" si="134"/>
        <v>1643.2873399999996</v>
      </c>
      <c r="BD26" s="14">
        <f t="shared" si="105"/>
        <v>78.50438060440456</v>
      </c>
      <c r="BE26" s="14">
        <f t="shared" si="105"/>
        <v>16.41946970799491</v>
      </c>
      <c r="BF26" s="14">
        <f t="shared" si="105"/>
        <v>65.14414332018569</v>
      </c>
      <c r="BG26" s="14">
        <f t="shared" si="106"/>
        <v>-425.55037000000016</v>
      </c>
      <c r="BH26" s="14">
        <f t="shared" si="106"/>
        <v>-453.70269999999994</v>
      </c>
      <c r="BI26" s="14">
        <f t="shared" si="106"/>
        <v>-879.2530700000004</v>
      </c>
      <c r="BJ26" s="24">
        <f aca="true" t="shared" si="135" ref="BJ26:BO26">BJ27+BJ28+BJ29+BJ30+BJ31+BJ32+BJ35</f>
        <v>6885.221</v>
      </c>
      <c r="BK26" s="24">
        <f t="shared" si="135"/>
        <v>14.094</v>
      </c>
      <c r="BL26" s="24">
        <f t="shared" si="135"/>
        <v>6899.3150000000005</v>
      </c>
      <c r="BM26" s="24">
        <f t="shared" si="135"/>
        <v>3443.404</v>
      </c>
      <c r="BN26" s="24">
        <f t="shared" si="135"/>
        <v>95.346</v>
      </c>
      <c r="BO26" s="24">
        <f t="shared" si="135"/>
        <v>3538.75</v>
      </c>
      <c r="BP26" s="14">
        <f t="shared" si="107"/>
        <v>50.01152468453809</v>
      </c>
      <c r="BQ26" s="14">
        <f t="shared" si="107"/>
        <v>676.5006385696042</v>
      </c>
      <c r="BR26" s="14">
        <f t="shared" si="107"/>
        <v>51.29132384881687</v>
      </c>
      <c r="BS26" s="14">
        <f t="shared" si="108"/>
        <v>-3441.8169999999996</v>
      </c>
      <c r="BT26" s="14">
        <f t="shared" si="108"/>
        <v>81.25200000000001</v>
      </c>
      <c r="BU26" s="14">
        <f t="shared" si="108"/>
        <v>-3360.5650000000005</v>
      </c>
      <c r="BV26" s="24">
        <f aca="true" t="shared" si="136" ref="BV26:CA26">BV27+BV28+BV29+BV30+BV31+BV32+BV35</f>
        <v>3772.12974</v>
      </c>
      <c r="BW26" s="24">
        <f t="shared" si="136"/>
        <v>1078.56916</v>
      </c>
      <c r="BX26" s="24">
        <f t="shared" si="136"/>
        <v>4850.6989</v>
      </c>
      <c r="BY26" s="24">
        <f t="shared" si="136"/>
        <v>3570.55936</v>
      </c>
      <c r="BZ26" s="24">
        <f t="shared" si="136"/>
        <v>419.63946000000004</v>
      </c>
      <c r="CA26" s="24">
        <f t="shared" si="136"/>
        <v>3990.1988200000005</v>
      </c>
      <c r="CB26" s="14">
        <f t="shared" si="109"/>
        <v>94.65632430765757</v>
      </c>
      <c r="CC26" s="14">
        <f t="shared" si="109"/>
        <v>38.90705163496423</v>
      </c>
      <c r="CD26" s="14">
        <f t="shared" si="109"/>
        <v>82.2602866568362</v>
      </c>
      <c r="CE26" s="14">
        <f t="shared" si="110"/>
        <v>-201.57037999999966</v>
      </c>
      <c r="CF26" s="14">
        <f t="shared" si="110"/>
        <v>-658.9296999999999</v>
      </c>
      <c r="CG26" s="14">
        <f t="shared" si="110"/>
        <v>-860.5000799999998</v>
      </c>
      <c r="CH26" s="24">
        <f aca="true" t="shared" si="137" ref="CH26:CM26">CH27+CH28+CH29+CH30+CH31+CH32+CH35</f>
        <v>14599.071190000002</v>
      </c>
      <c r="CI26" s="24">
        <f t="shared" si="137"/>
        <v>2006.18929</v>
      </c>
      <c r="CJ26" s="24">
        <f t="shared" si="137"/>
        <v>16605.26048</v>
      </c>
      <c r="CK26" s="24">
        <f t="shared" si="137"/>
        <v>10935.029820000002</v>
      </c>
      <c r="CL26" s="24">
        <f t="shared" si="137"/>
        <v>4192.33344</v>
      </c>
      <c r="CM26" s="24">
        <f t="shared" si="137"/>
        <v>15127.36326</v>
      </c>
      <c r="CN26" s="14">
        <f t="shared" si="111"/>
        <v>74.90222958492197</v>
      </c>
      <c r="CO26" s="14">
        <f>CL26/CI26*100</f>
        <v>208.9699840836056</v>
      </c>
      <c r="CP26" s="14">
        <f>CM26/CJ26*100</f>
        <v>91.09982513204152</v>
      </c>
      <c r="CQ26" s="14">
        <f t="shared" si="112"/>
        <v>-3664.041370000001</v>
      </c>
      <c r="CR26" s="14">
        <f t="shared" si="112"/>
        <v>2186.14415</v>
      </c>
      <c r="CS26" s="14">
        <f t="shared" si="112"/>
        <v>-1477.8972200000007</v>
      </c>
      <c r="CT26" s="24">
        <f aca="true" t="shared" si="138" ref="CT26:CY26">CT27+CT28+CT29+CT30+CT31+CT32+CT35</f>
        <v>4175.858</v>
      </c>
      <c r="CU26" s="24">
        <f t="shared" si="138"/>
        <v>37.303</v>
      </c>
      <c r="CV26" s="24">
        <f t="shared" si="138"/>
        <v>4213.161000000001</v>
      </c>
      <c r="CW26" s="24">
        <f t="shared" si="138"/>
        <v>6075.817</v>
      </c>
      <c r="CX26" s="24">
        <f t="shared" si="138"/>
        <v>259.525</v>
      </c>
      <c r="CY26" s="24">
        <f t="shared" si="138"/>
        <v>6335.342000000001</v>
      </c>
      <c r="CZ26" s="14">
        <f t="shared" si="113"/>
        <v>145.49864961883281</v>
      </c>
      <c r="DA26" s="14">
        <f>CX26/CU26*100</f>
        <v>695.7215237380371</v>
      </c>
      <c r="DB26" s="14">
        <f>CY26/CV26*100</f>
        <v>150.37028017680785</v>
      </c>
      <c r="DC26" s="14">
        <f t="shared" si="114"/>
        <v>1899.9589999999998</v>
      </c>
      <c r="DD26" s="14">
        <f>CX26-CU26</f>
        <v>222.22199999999998</v>
      </c>
      <c r="DE26" s="14">
        <f>CY26-CV26</f>
        <v>2122.1809999999996</v>
      </c>
      <c r="DF26" s="24">
        <f aca="true" t="shared" si="139" ref="DF26:DK26">DF27+DF28+DF29+DF30+DF31+DF32+DF35</f>
        <v>4318.953</v>
      </c>
      <c r="DG26" s="24">
        <f t="shared" si="139"/>
        <v>145.288</v>
      </c>
      <c r="DH26" s="24">
        <f t="shared" si="139"/>
        <v>4464.241</v>
      </c>
      <c r="DI26" s="24">
        <f t="shared" si="139"/>
        <v>6660.405</v>
      </c>
      <c r="DJ26" s="24">
        <f t="shared" si="139"/>
        <v>1158.017</v>
      </c>
      <c r="DK26" s="24">
        <f t="shared" si="139"/>
        <v>7818.421999999999</v>
      </c>
      <c r="DL26" s="14">
        <f t="shared" si="115"/>
        <v>154.21341700175944</v>
      </c>
      <c r="DM26" s="14">
        <f t="shared" si="115"/>
        <v>797.0493089587578</v>
      </c>
      <c r="DN26" s="14">
        <f t="shared" si="115"/>
        <v>175.13440694621994</v>
      </c>
      <c r="DO26" s="14">
        <f t="shared" si="116"/>
        <v>2341.4519999999993</v>
      </c>
      <c r="DP26" s="14">
        <f t="shared" si="116"/>
        <v>1012.729</v>
      </c>
      <c r="DQ26" s="14">
        <f t="shared" si="116"/>
        <v>3354.1809999999987</v>
      </c>
      <c r="DR26" s="24">
        <f>DR27+DR28+DR29+DR30+DR31+DR32+DR35</f>
        <v>16834.402</v>
      </c>
      <c r="DS26" s="24">
        <f>DS27+DS28+DS29+DS30+DS31+DS32+DS35</f>
        <v>28501.468999999997</v>
      </c>
      <c r="DT26" s="14">
        <f t="shared" si="54"/>
        <v>169.30490907844543</v>
      </c>
      <c r="DU26" s="14">
        <f t="shared" si="55"/>
        <v>11667.067</v>
      </c>
      <c r="DV26" s="15">
        <f aca="true" t="shared" si="140" ref="DV26:EC26">DV25-DV34</f>
        <v>16834.402</v>
      </c>
      <c r="DW26" s="15">
        <f t="shared" si="140"/>
        <v>51999.55786</v>
      </c>
      <c r="DX26" s="15">
        <f t="shared" si="140"/>
        <v>4870.31124</v>
      </c>
      <c r="DY26" s="15">
        <f t="shared" si="140"/>
        <v>73704.2711</v>
      </c>
      <c r="DZ26" s="15">
        <f t="shared" si="140"/>
        <v>28501.469</v>
      </c>
      <c r="EA26" s="15">
        <f t="shared" si="140"/>
        <v>46239.989369999996</v>
      </c>
      <c r="EB26" s="15">
        <f t="shared" si="140"/>
        <v>7109.11384</v>
      </c>
      <c r="EC26" s="15">
        <f t="shared" si="140"/>
        <v>81850.57221</v>
      </c>
      <c r="ED26" s="15">
        <f t="shared" si="117"/>
        <v>169.30490907844546</v>
      </c>
      <c r="EE26" s="15">
        <f t="shared" si="117"/>
        <v>88.92381257258636</v>
      </c>
      <c r="EF26" s="15">
        <f t="shared" si="117"/>
        <v>145.96836813246458</v>
      </c>
      <c r="EG26" s="15">
        <f t="shared" si="117"/>
        <v>111.05268526290331</v>
      </c>
      <c r="EH26" s="15">
        <f t="shared" si="118"/>
        <v>11667.067000000003</v>
      </c>
      <c r="EI26" s="15">
        <f t="shared" si="118"/>
        <v>-5759.568490000005</v>
      </c>
      <c r="EJ26" s="15">
        <f t="shared" si="118"/>
        <v>2238.8026</v>
      </c>
      <c r="EK26" s="15">
        <f t="shared" si="118"/>
        <v>8146.30111</v>
      </c>
    </row>
    <row r="27" spans="1:141" s="1" customFormat="1" ht="27" customHeight="1">
      <c r="A27" s="9" t="s">
        <v>31</v>
      </c>
      <c r="B27" s="18">
        <v>504.1406</v>
      </c>
      <c r="C27" s="18">
        <v>27.956</v>
      </c>
      <c r="D27" s="19">
        <v>532.0966</v>
      </c>
      <c r="E27" s="18">
        <v>926.6198</v>
      </c>
      <c r="F27" s="18">
        <v>67.278</v>
      </c>
      <c r="G27" s="19">
        <v>993.8978000000001</v>
      </c>
      <c r="H27" s="16">
        <v>183.80186003666438</v>
      </c>
      <c r="I27" s="20">
        <v>240.65674631563888</v>
      </c>
      <c r="J27" s="20">
        <v>186.78897779087484</v>
      </c>
      <c r="K27" s="20">
        <v>422.47920000000005</v>
      </c>
      <c r="L27" s="20">
        <v>39.322</v>
      </c>
      <c r="M27" s="20">
        <v>461.8012000000001</v>
      </c>
      <c r="N27" s="18">
        <v>413.76751</v>
      </c>
      <c r="O27" s="18"/>
      <c r="P27" s="19">
        <v>413.76751</v>
      </c>
      <c r="Q27" s="18">
        <v>118.86435999999999</v>
      </c>
      <c r="R27" s="18">
        <v>0</v>
      </c>
      <c r="S27" s="19">
        <v>118.86435999999999</v>
      </c>
      <c r="T27" s="20">
        <v>28.727330475996045</v>
      </c>
      <c r="U27" s="20" t="e">
        <v>#DIV/0!</v>
      </c>
      <c r="V27" s="20">
        <v>28.727330475996045</v>
      </c>
      <c r="W27" s="20">
        <v>-294.90315000000004</v>
      </c>
      <c r="X27" s="20">
        <v>0</v>
      </c>
      <c r="Y27" s="20">
        <v>-294.90315000000004</v>
      </c>
      <c r="Z27" s="18">
        <v>389.873</v>
      </c>
      <c r="AA27" s="18">
        <v>5.096</v>
      </c>
      <c r="AB27" s="19">
        <v>394.969</v>
      </c>
      <c r="AC27" s="18">
        <v>670.343</v>
      </c>
      <c r="AD27" s="18">
        <v>8.836</v>
      </c>
      <c r="AE27" s="19">
        <v>679.179</v>
      </c>
      <c r="AF27" s="21">
        <v>171.9388108435311</v>
      </c>
      <c r="AG27" s="21">
        <v>173.39089481946627</v>
      </c>
      <c r="AH27" s="21">
        <v>171.95754603525845</v>
      </c>
      <c r="AI27" s="21">
        <v>280.46999999999997</v>
      </c>
      <c r="AJ27" s="21">
        <v>3.74</v>
      </c>
      <c r="AK27" s="21">
        <v>284.21</v>
      </c>
      <c r="AL27" s="18">
        <v>1255.7869400000002</v>
      </c>
      <c r="AM27" s="18">
        <v>14.858519999999999</v>
      </c>
      <c r="AN27" s="19">
        <v>1270.6454600000002</v>
      </c>
      <c r="AO27" s="18">
        <v>921.0329099999999</v>
      </c>
      <c r="AP27" s="18">
        <v>67.72486</v>
      </c>
      <c r="AQ27" s="19">
        <v>988.7577699999999</v>
      </c>
      <c r="AR27" s="20">
        <v>73.3430871641331</v>
      </c>
      <c r="AS27" s="20">
        <v>455.79815486333774</v>
      </c>
      <c r="AT27" s="20">
        <v>77.81539391798557</v>
      </c>
      <c r="AU27" s="20">
        <v>-334.7540300000003</v>
      </c>
      <c r="AV27" s="20">
        <v>52.86634000000001</v>
      </c>
      <c r="AW27" s="20">
        <v>-281.88769000000025</v>
      </c>
      <c r="AX27" s="18">
        <v>402.80499999999995</v>
      </c>
      <c r="AY27" s="18">
        <v>2.916</v>
      </c>
      <c r="AZ27" s="19">
        <v>405.72099999999995</v>
      </c>
      <c r="BA27" s="19">
        <v>500.33294</v>
      </c>
      <c r="BB27" s="19">
        <v>49.1703</v>
      </c>
      <c r="BC27" s="19">
        <v>549.50324</v>
      </c>
      <c r="BD27" s="16">
        <v>124.2121969687566</v>
      </c>
      <c r="BE27" s="20">
        <v>1686.2242798353907</v>
      </c>
      <c r="BF27" s="20">
        <v>135.43869802154686</v>
      </c>
      <c r="BG27" s="20">
        <v>97.52794000000006</v>
      </c>
      <c r="BH27" s="20">
        <v>46.2543</v>
      </c>
      <c r="BI27" s="20">
        <v>143.78224000000006</v>
      </c>
      <c r="BJ27" s="18">
        <v>2304.095</v>
      </c>
      <c r="BK27" s="18"/>
      <c r="BL27" s="19">
        <v>2304.095</v>
      </c>
      <c r="BM27" s="18">
        <v>1389.583</v>
      </c>
      <c r="BN27" s="18">
        <v>74.328</v>
      </c>
      <c r="BO27" s="19">
        <v>1463.911</v>
      </c>
      <c r="BP27" s="20">
        <v>60.30927544220182</v>
      </c>
      <c r="BQ27" s="20" t="e">
        <v>#DIV/0!</v>
      </c>
      <c r="BR27" s="20">
        <v>63.535184096141876</v>
      </c>
      <c r="BS27" s="20">
        <v>-914.5119999999997</v>
      </c>
      <c r="BT27" s="20">
        <v>74.328</v>
      </c>
      <c r="BU27" s="20">
        <v>-840.1839999999997</v>
      </c>
      <c r="BV27" s="18">
        <v>2271.53132</v>
      </c>
      <c r="BW27" s="18">
        <v>211.23526</v>
      </c>
      <c r="BX27" s="19">
        <v>2482.76658</v>
      </c>
      <c r="BY27" s="18">
        <v>1721.19914</v>
      </c>
      <c r="BZ27" s="18">
        <v>209.58832</v>
      </c>
      <c r="CA27" s="19">
        <v>1930.78746</v>
      </c>
      <c r="CB27" s="20">
        <v>75.77263517546392</v>
      </c>
      <c r="CC27" s="20">
        <v>99.22032903029542</v>
      </c>
      <c r="CD27" s="20">
        <v>77.76757894010318</v>
      </c>
      <c r="CE27" s="20">
        <v>-550.3321800000001</v>
      </c>
      <c r="CF27" s="20">
        <v>-1.6469400000000007</v>
      </c>
      <c r="CG27" s="20">
        <v>-551.97912</v>
      </c>
      <c r="CH27" s="18">
        <v>3719.0033000000003</v>
      </c>
      <c r="CI27" s="18">
        <v>1216.65798</v>
      </c>
      <c r="CJ27" s="19">
        <v>4935.66128</v>
      </c>
      <c r="CK27" s="18">
        <v>4003.96871</v>
      </c>
      <c r="CL27" s="18">
        <v>2368.39502</v>
      </c>
      <c r="CM27" s="19">
        <v>6372.36373</v>
      </c>
      <c r="CN27" s="16">
        <v>107.66241347513727</v>
      </c>
      <c r="CO27" s="20">
        <v>194.66399423114785</v>
      </c>
      <c r="CP27" s="20">
        <v>129.1086111565581</v>
      </c>
      <c r="CQ27" s="20">
        <v>284.9654099999998</v>
      </c>
      <c r="CR27" s="20">
        <v>1151.73704</v>
      </c>
      <c r="CS27" s="20">
        <v>1436.7024499999998</v>
      </c>
      <c r="CT27" s="18">
        <v>216.406</v>
      </c>
      <c r="CU27" s="18">
        <v>10.8</v>
      </c>
      <c r="CV27" s="19">
        <v>227.20600000000002</v>
      </c>
      <c r="CW27" s="18">
        <v>322.665</v>
      </c>
      <c r="CX27" s="18">
        <v>7.4</v>
      </c>
      <c r="CY27" s="19">
        <v>330.065</v>
      </c>
      <c r="CZ27" s="16">
        <v>149.10168849292532</v>
      </c>
      <c r="DA27" s="20">
        <v>68.5185185185185</v>
      </c>
      <c r="DB27" s="20">
        <v>145.27125163948133</v>
      </c>
      <c r="DC27" s="14">
        <v>106.25900000000001</v>
      </c>
      <c r="DD27" s="20">
        <v>-3.4000000000000004</v>
      </c>
      <c r="DE27" s="20">
        <v>102.85899999999998</v>
      </c>
      <c r="DF27" s="18">
        <v>3364.308</v>
      </c>
      <c r="DG27" s="18">
        <v>134.958</v>
      </c>
      <c r="DH27" s="19">
        <v>3499.266</v>
      </c>
      <c r="DI27" s="18">
        <v>4447.8369999999995</v>
      </c>
      <c r="DJ27" s="18">
        <v>110.209</v>
      </c>
      <c r="DK27" s="19">
        <v>4558.045999999999</v>
      </c>
      <c r="DL27" s="20">
        <v>132.20659345101578</v>
      </c>
      <c r="DM27" s="20">
        <v>81.66170215919027</v>
      </c>
      <c r="DN27" s="20">
        <v>130.25720251046934</v>
      </c>
      <c r="DO27" s="20">
        <v>1083.5289999999995</v>
      </c>
      <c r="DP27" s="20">
        <v>-24.748999999999995</v>
      </c>
      <c r="DQ27" s="20">
        <v>1058.7799999999993</v>
      </c>
      <c r="DR27" s="18">
        <v>5436.64</v>
      </c>
      <c r="DS27" s="18">
        <v>6953.442</v>
      </c>
      <c r="DT27" s="20">
        <v>127.89962182524499</v>
      </c>
      <c r="DU27" s="20">
        <v>1516.8019999999997</v>
      </c>
      <c r="DV27" s="21">
        <v>5436.64</v>
      </c>
      <c r="DW27" s="21">
        <v>14841.716670000002</v>
      </c>
      <c r="DX27" s="21">
        <v>1624.47776</v>
      </c>
      <c r="DY27" s="21">
        <v>21902.834430000003</v>
      </c>
      <c r="DZ27" s="21">
        <v>6953.442</v>
      </c>
      <c r="EA27" s="21">
        <v>15022.44586</v>
      </c>
      <c r="EB27" s="21">
        <v>2962.9294999999997</v>
      </c>
      <c r="EC27" s="21">
        <v>24938.817359999997</v>
      </c>
      <c r="ED27" s="21">
        <v>127.89962182524499</v>
      </c>
      <c r="EE27" s="21">
        <v>101.21771082158786</v>
      </c>
      <c r="EF27" s="21">
        <v>182.39274017515635</v>
      </c>
      <c r="EG27" s="21">
        <v>113.86114176091134</v>
      </c>
      <c r="EH27" s="21">
        <v>1516.8019999999997</v>
      </c>
      <c r="EI27" s="21">
        <v>180.7291899999982</v>
      </c>
      <c r="EJ27" s="21">
        <v>1338.4517399999997</v>
      </c>
      <c r="EK27" s="21">
        <v>3035.9829299999947</v>
      </c>
    </row>
    <row r="28" spans="1:141" s="1" customFormat="1" ht="15.75" customHeight="1">
      <c r="A28" s="9" t="s">
        <v>32</v>
      </c>
      <c r="B28" s="18">
        <v>686.10862</v>
      </c>
      <c r="C28" s="18"/>
      <c r="D28" s="19">
        <v>686.10862</v>
      </c>
      <c r="E28" s="18">
        <v>204.16587</v>
      </c>
      <c r="F28" s="18">
        <v>0</v>
      </c>
      <c r="G28" s="19">
        <v>204.16587</v>
      </c>
      <c r="H28" s="16">
        <v>29.757076947961973</v>
      </c>
      <c r="I28" s="20" t="e">
        <v>#DIV/0!</v>
      </c>
      <c r="J28" s="20">
        <v>29.757076947961973</v>
      </c>
      <c r="K28" s="20">
        <v>-481.94274999999993</v>
      </c>
      <c r="L28" s="20">
        <v>0</v>
      </c>
      <c r="M28" s="20">
        <v>-481.94274999999993</v>
      </c>
      <c r="N28" s="18">
        <v>41.25762</v>
      </c>
      <c r="O28" s="18"/>
      <c r="P28" s="19">
        <v>41.25762</v>
      </c>
      <c r="Q28" s="18">
        <v>49.87443</v>
      </c>
      <c r="R28" s="18"/>
      <c r="S28" s="19">
        <v>49.87443</v>
      </c>
      <c r="T28" s="20">
        <v>120.88537826466963</v>
      </c>
      <c r="U28" s="20" t="e">
        <v>#DIV/0!</v>
      </c>
      <c r="V28" s="20">
        <v>120.88537826466963</v>
      </c>
      <c r="W28" s="20">
        <v>8.616809999999994</v>
      </c>
      <c r="X28" s="20">
        <v>0</v>
      </c>
      <c r="Y28" s="20">
        <v>8.616809999999994</v>
      </c>
      <c r="Z28" s="18">
        <v>189.811</v>
      </c>
      <c r="AA28" s="18"/>
      <c r="AB28" s="19">
        <v>189.811</v>
      </c>
      <c r="AC28" s="18">
        <v>189.513</v>
      </c>
      <c r="AD28" s="18"/>
      <c r="AE28" s="19">
        <v>189.513</v>
      </c>
      <c r="AF28" s="21">
        <v>99.84300172276633</v>
      </c>
      <c r="AG28" s="21" t="e">
        <v>#DIV/0!</v>
      </c>
      <c r="AH28" s="21">
        <v>99.84300172276633</v>
      </c>
      <c r="AI28" s="21">
        <v>-0.2980000000000018</v>
      </c>
      <c r="AJ28" s="21">
        <v>0</v>
      </c>
      <c r="AK28" s="21">
        <v>-0.2980000000000018</v>
      </c>
      <c r="AL28" s="18">
        <v>79.68842</v>
      </c>
      <c r="AM28" s="18"/>
      <c r="AN28" s="19">
        <v>79.68842</v>
      </c>
      <c r="AO28" s="18">
        <v>145.07357</v>
      </c>
      <c r="AP28" s="18"/>
      <c r="AQ28" s="19">
        <v>145.07357</v>
      </c>
      <c r="AR28" s="20">
        <v>182.05100565427196</v>
      </c>
      <c r="AS28" s="20" t="e">
        <v>#DIV/0!</v>
      </c>
      <c r="AT28" s="20">
        <v>182.05100565427196</v>
      </c>
      <c r="AU28" s="20">
        <v>65.38515</v>
      </c>
      <c r="AV28" s="20">
        <v>0</v>
      </c>
      <c r="AW28" s="20">
        <v>65.38515</v>
      </c>
      <c r="AX28" s="18">
        <v>182.23947</v>
      </c>
      <c r="AY28" s="18"/>
      <c r="AZ28" s="19">
        <v>182.23947</v>
      </c>
      <c r="BA28" s="19">
        <v>112.37771000000001</v>
      </c>
      <c r="BB28" s="19"/>
      <c r="BC28" s="19">
        <v>112.37771000000001</v>
      </c>
      <c r="BD28" s="16">
        <v>61.66485778300387</v>
      </c>
      <c r="BE28" s="20" t="e">
        <v>#DIV/0!</v>
      </c>
      <c r="BF28" s="20">
        <v>61.66485778300387</v>
      </c>
      <c r="BG28" s="20">
        <v>-69.86176</v>
      </c>
      <c r="BH28" s="20">
        <v>0</v>
      </c>
      <c r="BI28" s="20">
        <v>-69.86176</v>
      </c>
      <c r="BJ28" s="18">
        <v>188.268</v>
      </c>
      <c r="BK28" s="18"/>
      <c r="BL28" s="19">
        <v>188.268</v>
      </c>
      <c r="BM28" s="18">
        <v>234.43</v>
      </c>
      <c r="BN28" s="18"/>
      <c r="BO28" s="19">
        <v>234.43</v>
      </c>
      <c r="BP28" s="20">
        <v>124.51930227123039</v>
      </c>
      <c r="BQ28" s="20" t="e">
        <v>#DIV/0!</v>
      </c>
      <c r="BR28" s="20">
        <v>124.51930227123039</v>
      </c>
      <c r="BS28" s="20">
        <v>46.162000000000006</v>
      </c>
      <c r="BT28" s="20">
        <v>0</v>
      </c>
      <c r="BU28" s="20">
        <v>46.162000000000006</v>
      </c>
      <c r="BV28" s="18">
        <v>59.85529</v>
      </c>
      <c r="BW28" s="18"/>
      <c r="BX28" s="19">
        <v>59.85529</v>
      </c>
      <c r="BY28" s="18">
        <v>146.18026</v>
      </c>
      <c r="BZ28" s="18"/>
      <c r="CA28" s="19">
        <v>146.18026</v>
      </c>
      <c r="CB28" s="20">
        <v>244.22279133556955</v>
      </c>
      <c r="CC28" s="20" t="e">
        <v>#DIV/0!</v>
      </c>
      <c r="CD28" s="20">
        <v>244.22279133556955</v>
      </c>
      <c r="CE28" s="20">
        <v>86.32497000000001</v>
      </c>
      <c r="CF28" s="20">
        <v>0</v>
      </c>
      <c r="CG28" s="20">
        <v>86.32497000000001</v>
      </c>
      <c r="CH28" s="18">
        <v>1726.64255</v>
      </c>
      <c r="CI28" s="18">
        <v>0</v>
      </c>
      <c r="CJ28" s="19">
        <v>1726.64255</v>
      </c>
      <c r="CK28" s="18">
        <v>1770.18961</v>
      </c>
      <c r="CL28" s="18">
        <v>0</v>
      </c>
      <c r="CM28" s="19">
        <v>1770.18961</v>
      </c>
      <c r="CN28" s="16">
        <v>102.52206572808018</v>
      </c>
      <c r="CO28" s="20" t="e">
        <v>#DIV/0!</v>
      </c>
      <c r="CP28" s="20">
        <v>102.52206572808018</v>
      </c>
      <c r="CQ28" s="20">
        <v>43.547059999999874</v>
      </c>
      <c r="CR28" s="20">
        <v>0</v>
      </c>
      <c r="CS28" s="20">
        <v>43.547059999999874</v>
      </c>
      <c r="CT28" s="18">
        <v>68.63</v>
      </c>
      <c r="CU28" s="18"/>
      <c r="CV28" s="19">
        <v>68.63</v>
      </c>
      <c r="CW28" s="18">
        <v>39.044</v>
      </c>
      <c r="CX28" s="18"/>
      <c r="CY28" s="19">
        <v>39.044</v>
      </c>
      <c r="CZ28" s="16">
        <v>56.890572635873525</v>
      </c>
      <c r="DA28" s="20" t="e">
        <v>#DIV/0!</v>
      </c>
      <c r="DB28" s="20">
        <v>56.890572635873525</v>
      </c>
      <c r="DC28" s="14">
        <v>-29.586</v>
      </c>
      <c r="DD28" s="20">
        <v>0</v>
      </c>
      <c r="DE28" s="20">
        <v>-29.586</v>
      </c>
      <c r="DF28" s="18">
        <v>160.514</v>
      </c>
      <c r="DG28" s="18"/>
      <c r="DH28" s="19">
        <v>160.514</v>
      </c>
      <c r="DI28" s="18">
        <v>146.835</v>
      </c>
      <c r="DJ28" s="18"/>
      <c r="DK28" s="19">
        <v>146.835</v>
      </c>
      <c r="DL28" s="20">
        <v>91.47800191883574</v>
      </c>
      <c r="DM28" s="20" t="e">
        <v>#DIV/0!</v>
      </c>
      <c r="DN28" s="20">
        <v>91.47800191883574</v>
      </c>
      <c r="DO28" s="20">
        <v>-13.679000000000002</v>
      </c>
      <c r="DP28" s="20">
        <v>0</v>
      </c>
      <c r="DQ28" s="20">
        <v>-13.679000000000002</v>
      </c>
      <c r="DR28" s="18">
        <v>67.96</v>
      </c>
      <c r="DS28" s="18">
        <v>44.159</v>
      </c>
      <c r="DT28" s="20">
        <v>64.97792819305475</v>
      </c>
      <c r="DU28" s="20">
        <v>-23.800999999999995</v>
      </c>
      <c r="DV28" s="21">
        <v>67.96</v>
      </c>
      <c r="DW28" s="21">
        <v>3383.01497</v>
      </c>
      <c r="DX28" s="21">
        <v>0</v>
      </c>
      <c r="DY28" s="21">
        <v>3450.97497</v>
      </c>
      <c r="DZ28" s="21">
        <v>44.159</v>
      </c>
      <c r="EA28" s="21">
        <v>3037.68345</v>
      </c>
      <c r="EB28" s="21">
        <v>0</v>
      </c>
      <c r="EC28" s="21">
        <v>3081.84245</v>
      </c>
      <c r="ED28" s="21">
        <v>64.97792819305475</v>
      </c>
      <c r="EE28" s="21">
        <v>89.79219651516942</v>
      </c>
      <c r="EF28" s="21" t="e">
        <v>#DIV/0!</v>
      </c>
      <c r="EG28" s="21">
        <v>89.303529489233</v>
      </c>
      <c r="EH28" s="21">
        <v>-23.800999999999995</v>
      </c>
      <c r="EI28" s="21">
        <v>-345.3315200000002</v>
      </c>
      <c r="EJ28" s="21">
        <v>0</v>
      </c>
      <c r="EK28" s="21">
        <v>-369.1325200000001</v>
      </c>
    </row>
    <row r="29" spans="1:141" s="1" customFormat="1" ht="25.5">
      <c r="A29" s="27" t="s">
        <v>41</v>
      </c>
      <c r="B29" s="18">
        <v>7249.498100000001</v>
      </c>
      <c r="C29" s="18">
        <v>98.47</v>
      </c>
      <c r="D29" s="19">
        <v>7347.968100000001</v>
      </c>
      <c r="E29" s="18">
        <v>5524.43554</v>
      </c>
      <c r="F29" s="18">
        <v>138.76681000000002</v>
      </c>
      <c r="G29" s="19">
        <v>5663.2023500000005</v>
      </c>
      <c r="H29" s="16">
        <v>76.20438634227658</v>
      </c>
      <c r="I29" s="20">
        <v>140.9229308418808</v>
      </c>
      <c r="J29" s="20">
        <v>77.07167849571911</v>
      </c>
      <c r="K29" s="20">
        <v>-1725.0625600000003</v>
      </c>
      <c r="L29" s="20">
        <v>40.29681000000002</v>
      </c>
      <c r="M29" s="20">
        <v>-1684.7657500000005</v>
      </c>
      <c r="N29" s="18">
        <v>10.95015</v>
      </c>
      <c r="O29" s="18">
        <v>697.80727</v>
      </c>
      <c r="P29" s="19">
        <v>708.75742</v>
      </c>
      <c r="Q29" s="18">
        <v>3.65005</v>
      </c>
      <c r="R29" s="18">
        <v>321.84286</v>
      </c>
      <c r="S29" s="19">
        <v>325.49291</v>
      </c>
      <c r="T29" s="20">
        <v>33.33333333333333</v>
      </c>
      <c r="U29" s="20">
        <v>46.12202736150914</v>
      </c>
      <c r="V29" s="20">
        <v>45.924444783943144</v>
      </c>
      <c r="W29" s="20">
        <v>-7.3001000000000005</v>
      </c>
      <c r="X29" s="20">
        <v>-375.96441000000004</v>
      </c>
      <c r="Y29" s="20">
        <v>-383.26451000000003</v>
      </c>
      <c r="Z29" s="18">
        <v>554.108</v>
      </c>
      <c r="AA29" s="18">
        <v>52.546</v>
      </c>
      <c r="AB29" s="19">
        <v>606.654</v>
      </c>
      <c r="AC29" s="18">
        <v>399.927</v>
      </c>
      <c r="AD29" s="18">
        <v>45.569</v>
      </c>
      <c r="AE29" s="19">
        <v>445.49600000000004</v>
      </c>
      <c r="AF29" s="20">
        <v>72.17491896886528</v>
      </c>
      <c r="AG29" s="20">
        <v>86.7221101511057</v>
      </c>
      <c r="AH29" s="20">
        <v>73.43493985039248</v>
      </c>
      <c r="AI29" s="20">
        <v>-154.18099999999993</v>
      </c>
      <c r="AJ29" s="20">
        <v>-6.976999999999997</v>
      </c>
      <c r="AK29" s="20">
        <v>-161.15799999999996</v>
      </c>
      <c r="AL29" s="18">
        <v>1693.78061</v>
      </c>
      <c r="AM29" s="18">
        <v>0</v>
      </c>
      <c r="AN29" s="19">
        <v>1693.78061</v>
      </c>
      <c r="AO29" s="18">
        <v>0</v>
      </c>
      <c r="AP29" s="18">
        <v>0</v>
      </c>
      <c r="AQ29" s="19">
        <v>0</v>
      </c>
      <c r="AR29" s="20">
        <v>0</v>
      </c>
      <c r="AS29" s="20" t="e">
        <v>#DIV/0!</v>
      </c>
      <c r="AT29" s="20">
        <v>0</v>
      </c>
      <c r="AU29" s="20">
        <v>-1693.78061</v>
      </c>
      <c r="AV29" s="20">
        <v>0</v>
      </c>
      <c r="AW29" s="20">
        <v>-1693.78061</v>
      </c>
      <c r="AX29" s="18">
        <v>23.19094</v>
      </c>
      <c r="AY29" s="18">
        <v>499.617</v>
      </c>
      <c r="AZ29" s="19">
        <v>522.80794</v>
      </c>
      <c r="BA29" s="19">
        <v>126.85683</v>
      </c>
      <c r="BB29" s="19">
        <v>0</v>
      </c>
      <c r="BC29" s="19">
        <v>126.85683</v>
      </c>
      <c r="BD29" s="16">
        <v>547.0102979870587</v>
      </c>
      <c r="BE29" s="20">
        <v>0</v>
      </c>
      <c r="BF29" s="20">
        <v>24.264518629919813</v>
      </c>
      <c r="BG29" s="20">
        <v>103.66589</v>
      </c>
      <c r="BH29" s="20">
        <v>-499.617</v>
      </c>
      <c r="BI29" s="20">
        <v>-395.95111</v>
      </c>
      <c r="BJ29" s="18">
        <v>1958.843</v>
      </c>
      <c r="BK29" s="18">
        <v>14.094</v>
      </c>
      <c r="BL29" s="19">
        <v>1972.9370000000001</v>
      </c>
      <c r="BM29" s="18">
        <v>190.858</v>
      </c>
      <c r="BN29" s="18">
        <v>7.338</v>
      </c>
      <c r="BO29" s="19">
        <v>198.196</v>
      </c>
      <c r="BP29" s="20">
        <v>9.743404652644443</v>
      </c>
      <c r="BQ29" s="20">
        <v>52.064708386547466</v>
      </c>
      <c r="BR29" s="20">
        <v>10.045733847558234</v>
      </c>
      <c r="BS29" s="20">
        <v>-1767.9850000000001</v>
      </c>
      <c r="BT29" s="20">
        <v>-6.755999999999999</v>
      </c>
      <c r="BU29" s="20">
        <v>-1774.7410000000002</v>
      </c>
      <c r="BV29" s="18">
        <v>671.45261</v>
      </c>
      <c r="BW29" s="18">
        <v>170.55418</v>
      </c>
      <c r="BX29" s="19">
        <v>842.00679</v>
      </c>
      <c r="BY29" s="18">
        <v>719.47845</v>
      </c>
      <c r="BZ29" s="18">
        <v>2.17291</v>
      </c>
      <c r="CA29" s="19">
        <v>721.65136</v>
      </c>
      <c r="CB29" s="20">
        <v>107.15252860510884</v>
      </c>
      <c r="CC29" s="20">
        <v>1.274029167740128</v>
      </c>
      <c r="CD29" s="20">
        <v>85.70612120598219</v>
      </c>
      <c r="CE29" s="20">
        <v>48.0258399999999</v>
      </c>
      <c r="CF29" s="20">
        <v>-168.38127</v>
      </c>
      <c r="CG29" s="20">
        <v>-120.35543000000007</v>
      </c>
      <c r="CH29" s="18">
        <v>1029.83463</v>
      </c>
      <c r="CI29" s="18">
        <v>199.19396</v>
      </c>
      <c r="CJ29" s="19">
        <v>1229.0285900000001</v>
      </c>
      <c r="CK29" s="18">
        <v>116.87108</v>
      </c>
      <c r="CL29" s="18">
        <v>42.01674</v>
      </c>
      <c r="CM29" s="19">
        <v>158.88782</v>
      </c>
      <c r="CN29" s="16">
        <v>11.348528840984887</v>
      </c>
      <c r="CO29" s="20">
        <v>21.09338054226142</v>
      </c>
      <c r="CP29" s="20">
        <v>12.9279189510148</v>
      </c>
      <c r="CQ29" s="20">
        <v>-912.96355</v>
      </c>
      <c r="CR29" s="20">
        <v>-157.17722</v>
      </c>
      <c r="CS29" s="20">
        <v>-1070.1407700000002</v>
      </c>
      <c r="CT29" s="18">
        <v>3629.762</v>
      </c>
      <c r="CU29" s="18">
        <v>8.753</v>
      </c>
      <c r="CV29" s="19">
        <v>3638.5150000000003</v>
      </c>
      <c r="CW29" s="18">
        <v>5061.699</v>
      </c>
      <c r="CX29" s="18">
        <v>137.125</v>
      </c>
      <c r="CY29" s="19">
        <v>5198.824</v>
      </c>
      <c r="CZ29" s="16">
        <v>139.44988679698557</v>
      </c>
      <c r="DA29" s="20">
        <v>1566.6057351765107</v>
      </c>
      <c r="DB29" s="20">
        <v>142.8831267701246</v>
      </c>
      <c r="DC29" s="14">
        <v>1431.9369999999994</v>
      </c>
      <c r="DD29" s="20">
        <v>128.372</v>
      </c>
      <c r="DE29" s="20">
        <v>1560.3089999999993</v>
      </c>
      <c r="DF29" s="18">
        <v>127.312</v>
      </c>
      <c r="DG29" s="18">
        <v>10.33</v>
      </c>
      <c r="DH29" s="19">
        <v>137.642</v>
      </c>
      <c r="DI29" s="18">
        <v>153.642</v>
      </c>
      <c r="DJ29" s="18">
        <v>80.02099999999999</v>
      </c>
      <c r="DK29" s="19">
        <v>233.66299999999998</v>
      </c>
      <c r="DL29" s="20">
        <v>120.68147543043861</v>
      </c>
      <c r="DM29" s="20">
        <v>774.6466602129717</v>
      </c>
      <c r="DN29" s="20">
        <v>169.76141003472776</v>
      </c>
      <c r="DO29" s="20">
        <v>26.33</v>
      </c>
      <c r="DP29" s="20">
        <v>69.69099999999999</v>
      </c>
      <c r="DQ29" s="20">
        <v>96.02099999999999</v>
      </c>
      <c r="DR29" s="18">
        <v>812.83</v>
      </c>
      <c r="DS29" s="18">
        <v>723.335</v>
      </c>
      <c r="DT29" s="20">
        <v>88.98970264384927</v>
      </c>
      <c r="DU29" s="20">
        <v>-89.495</v>
      </c>
      <c r="DV29" s="21">
        <v>812.83</v>
      </c>
      <c r="DW29" s="21">
        <v>16948.732040000003</v>
      </c>
      <c r="DX29" s="21">
        <v>1751.36541</v>
      </c>
      <c r="DY29" s="21">
        <v>19512.927450000003</v>
      </c>
      <c r="DZ29" s="21">
        <v>723.335</v>
      </c>
      <c r="EA29" s="21">
        <v>12297.41795</v>
      </c>
      <c r="EB29" s="21">
        <v>774.85232</v>
      </c>
      <c r="EC29" s="21">
        <v>13795.605269999998</v>
      </c>
      <c r="ED29" s="21">
        <v>88.98970264384927</v>
      </c>
      <c r="EE29" s="21">
        <v>72.55656600728227</v>
      </c>
      <c r="EF29" s="21">
        <v>44.24275571366913</v>
      </c>
      <c r="EG29" s="21">
        <v>70.69982351622998</v>
      </c>
      <c r="EH29" s="21">
        <v>-89.495</v>
      </c>
      <c r="EI29" s="21">
        <v>-4651.3140900000035</v>
      </c>
      <c r="EJ29" s="21">
        <v>-976.5130900000001</v>
      </c>
      <c r="EK29" s="21">
        <v>-5717.322180000005</v>
      </c>
    </row>
    <row r="30" spans="1:150" s="44" customFormat="1" ht="25.5">
      <c r="A30" s="27" t="s">
        <v>33</v>
      </c>
      <c r="B30" s="18">
        <v>27.37066</v>
      </c>
      <c r="C30" s="18">
        <v>8.394</v>
      </c>
      <c r="D30" s="19">
        <v>35.76466</v>
      </c>
      <c r="E30" s="18">
        <v>45.02226</v>
      </c>
      <c r="F30" s="18">
        <v>0</v>
      </c>
      <c r="G30" s="19">
        <v>45.02226</v>
      </c>
      <c r="H30" s="16">
        <v>164.4909549130346</v>
      </c>
      <c r="I30" s="20">
        <v>0</v>
      </c>
      <c r="J30" s="20">
        <v>125.88477004954053</v>
      </c>
      <c r="K30" s="20">
        <v>17.651600000000002</v>
      </c>
      <c r="L30" s="20">
        <v>-8.394</v>
      </c>
      <c r="M30" s="20">
        <v>9.257600000000004</v>
      </c>
      <c r="N30" s="18"/>
      <c r="O30" s="18"/>
      <c r="P30" s="19">
        <v>0</v>
      </c>
      <c r="Q30" s="18"/>
      <c r="R30" s="18"/>
      <c r="S30" s="19">
        <v>0</v>
      </c>
      <c r="T30" s="20" t="e">
        <v>#DIV/0!</v>
      </c>
      <c r="U30" s="20" t="e">
        <v>#DIV/0!</v>
      </c>
      <c r="V30" s="20" t="e">
        <v>#DIV/0!</v>
      </c>
      <c r="W30" s="20">
        <v>0</v>
      </c>
      <c r="X30" s="20">
        <v>0</v>
      </c>
      <c r="Y30" s="20">
        <v>0</v>
      </c>
      <c r="Z30" s="18">
        <v>125.815</v>
      </c>
      <c r="AA30" s="18"/>
      <c r="AB30" s="19">
        <v>125.815</v>
      </c>
      <c r="AC30" s="18">
        <v>663.405</v>
      </c>
      <c r="AD30" s="18"/>
      <c r="AE30" s="19">
        <v>663.405</v>
      </c>
      <c r="AF30" s="21">
        <v>527.2860946627985</v>
      </c>
      <c r="AG30" s="21" t="e">
        <v>#DIV/0!</v>
      </c>
      <c r="AH30" s="21">
        <v>527.2860946627985</v>
      </c>
      <c r="AI30" s="21">
        <v>537.5899999999999</v>
      </c>
      <c r="AJ30" s="21">
        <v>0</v>
      </c>
      <c r="AK30" s="21">
        <v>537.5899999999999</v>
      </c>
      <c r="AL30" s="18">
        <v>370.65168</v>
      </c>
      <c r="AM30" s="18">
        <v>0</v>
      </c>
      <c r="AN30" s="19">
        <v>370.65168</v>
      </c>
      <c r="AO30" s="18">
        <v>1076.9551499999998</v>
      </c>
      <c r="AP30" s="18">
        <v>164.87173</v>
      </c>
      <c r="AQ30" s="19">
        <v>1241.8268799999998</v>
      </c>
      <c r="AR30" s="20">
        <v>290.55720184513933</v>
      </c>
      <c r="AS30" s="20" t="e">
        <v>#DIV/0!</v>
      </c>
      <c r="AT30" s="20">
        <v>335.03878358247283</v>
      </c>
      <c r="AU30" s="20">
        <v>706.3034699999998</v>
      </c>
      <c r="AV30" s="20">
        <v>164.87173</v>
      </c>
      <c r="AW30" s="20">
        <v>871.1751999999999</v>
      </c>
      <c r="AX30" s="18">
        <v>484.358</v>
      </c>
      <c r="AY30" s="18">
        <v>0</v>
      </c>
      <c r="AZ30" s="19">
        <v>484.358</v>
      </c>
      <c r="BA30" s="19">
        <v>197.0747</v>
      </c>
      <c r="BB30" s="19">
        <v>39.96</v>
      </c>
      <c r="BC30" s="19">
        <v>237.03470000000002</v>
      </c>
      <c r="BD30" s="16">
        <v>40.6878176885692</v>
      </c>
      <c r="BE30" s="20" t="e">
        <v>#DIV/0!</v>
      </c>
      <c r="BF30" s="20">
        <v>48.93791369193861</v>
      </c>
      <c r="BG30" s="20">
        <v>-287.2833</v>
      </c>
      <c r="BH30" s="20">
        <v>39.96</v>
      </c>
      <c r="BI30" s="20">
        <v>-247.3233</v>
      </c>
      <c r="BJ30" s="18">
        <v>1602.33</v>
      </c>
      <c r="BK30" s="18"/>
      <c r="BL30" s="19">
        <v>1602.33</v>
      </c>
      <c r="BM30" s="18">
        <v>1223.587</v>
      </c>
      <c r="BN30" s="18">
        <v>13.68</v>
      </c>
      <c r="BO30" s="19">
        <v>1237.267</v>
      </c>
      <c r="BP30" s="20">
        <v>76.3629839046888</v>
      </c>
      <c r="BQ30" s="20" t="e">
        <v>#DIV/0!</v>
      </c>
      <c r="BR30" s="20">
        <v>77.21674062147</v>
      </c>
      <c r="BS30" s="20">
        <v>-378.74299999999994</v>
      </c>
      <c r="BT30" s="20">
        <v>13.68</v>
      </c>
      <c r="BU30" s="20">
        <v>-365.0629999999999</v>
      </c>
      <c r="BV30" s="18">
        <v>330.1168</v>
      </c>
      <c r="BW30" s="18">
        <v>689.13289</v>
      </c>
      <c r="BX30" s="19">
        <v>1019.24969</v>
      </c>
      <c r="BY30" s="18">
        <v>297.60948</v>
      </c>
      <c r="BZ30" s="18">
        <v>177.53551</v>
      </c>
      <c r="CA30" s="19">
        <v>475.14499</v>
      </c>
      <c r="CB30" s="20">
        <v>90.15278228796596</v>
      </c>
      <c r="CC30" s="20">
        <v>25.762158877658557</v>
      </c>
      <c r="CD30" s="20">
        <v>46.61713362895406</v>
      </c>
      <c r="CE30" s="20">
        <v>-32.50731999999999</v>
      </c>
      <c r="CF30" s="20">
        <v>-511.59738</v>
      </c>
      <c r="CG30" s="20">
        <v>-544.1047</v>
      </c>
      <c r="CH30" s="18">
        <v>5341.3980200000005</v>
      </c>
      <c r="CI30" s="18">
        <v>576.83735</v>
      </c>
      <c r="CJ30" s="19">
        <v>5918.23537</v>
      </c>
      <c r="CK30" s="18">
        <v>3219.0224</v>
      </c>
      <c r="CL30" s="18">
        <v>1724.84923</v>
      </c>
      <c r="CM30" s="19">
        <v>4943.87163</v>
      </c>
      <c r="CN30" s="16">
        <v>60.26554074320789</v>
      </c>
      <c r="CO30" s="20">
        <v>299.01829865905876</v>
      </c>
      <c r="CP30" s="20">
        <v>83.53624553462123</v>
      </c>
      <c r="CQ30" s="20">
        <v>-2122.3756200000007</v>
      </c>
      <c r="CR30" s="20">
        <v>1148.01188</v>
      </c>
      <c r="CS30" s="20">
        <v>-974.3637400000007</v>
      </c>
      <c r="CT30" s="18">
        <v>68.272</v>
      </c>
      <c r="CU30" s="18"/>
      <c r="CV30" s="19">
        <v>68.272</v>
      </c>
      <c r="CW30" s="18">
        <v>71.612</v>
      </c>
      <c r="CX30" s="18"/>
      <c r="CY30" s="19">
        <v>71.612</v>
      </c>
      <c r="CZ30" s="16">
        <v>104.89219592219357</v>
      </c>
      <c r="DA30" s="20" t="e">
        <v>#DIV/0!</v>
      </c>
      <c r="DB30" s="20">
        <v>104.89219592219357</v>
      </c>
      <c r="DC30" s="14">
        <v>3.339999999999989</v>
      </c>
      <c r="DD30" s="20">
        <v>0</v>
      </c>
      <c r="DE30" s="20">
        <v>3.339999999999989</v>
      </c>
      <c r="DF30" s="18">
        <v>285.404</v>
      </c>
      <c r="DG30" s="18">
        <v>0</v>
      </c>
      <c r="DH30" s="19">
        <v>285.404</v>
      </c>
      <c r="DI30" s="18">
        <v>1316.947</v>
      </c>
      <c r="DJ30" s="18">
        <v>967.787</v>
      </c>
      <c r="DK30" s="19">
        <v>2284.734</v>
      </c>
      <c r="DL30" s="20">
        <v>461.4325657664223</v>
      </c>
      <c r="DM30" s="20" t="e">
        <v>#DIV/0!</v>
      </c>
      <c r="DN30" s="20">
        <v>800.5262715308826</v>
      </c>
      <c r="DO30" s="20">
        <v>1031.543</v>
      </c>
      <c r="DP30" s="20">
        <v>967.787</v>
      </c>
      <c r="DQ30" s="20">
        <v>1999.33</v>
      </c>
      <c r="DR30" s="18">
        <v>6821.69</v>
      </c>
      <c r="DS30" s="18">
        <v>2938.341</v>
      </c>
      <c r="DT30" s="20">
        <v>43.07350524576755</v>
      </c>
      <c r="DU30" s="20">
        <v>-3883.3489999999997</v>
      </c>
      <c r="DV30" s="21">
        <v>6821.69</v>
      </c>
      <c r="DW30" s="21">
        <v>8635.716160000002</v>
      </c>
      <c r="DX30" s="21">
        <v>1274.3642399999999</v>
      </c>
      <c r="DY30" s="21">
        <v>16731.7704</v>
      </c>
      <c r="DZ30" s="21">
        <v>2938.341</v>
      </c>
      <c r="EA30" s="21">
        <v>8111.23499</v>
      </c>
      <c r="EB30" s="21">
        <v>3088.68347</v>
      </c>
      <c r="EC30" s="21">
        <v>14138.25946</v>
      </c>
      <c r="ED30" s="21">
        <v>43.07350524576755</v>
      </c>
      <c r="EE30" s="21">
        <v>93.92660480865085</v>
      </c>
      <c r="EF30" s="21">
        <v>242.37053842628228</v>
      </c>
      <c r="EG30" s="21">
        <v>84.49948285209554</v>
      </c>
      <c r="EH30" s="21">
        <v>-3883.3489999999997</v>
      </c>
      <c r="EI30" s="21">
        <v>-524.4811700000018</v>
      </c>
      <c r="EJ30" s="21">
        <v>1814.31923</v>
      </c>
      <c r="EK30" s="21">
        <v>-2593.510940000002</v>
      </c>
      <c r="EL30" s="1"/>
      <c r="EM30" s="1"/>
      <c r="EN30" s="1"/>
      <c r="EO30" s="1"/>
      <c r="EP30" s="1"/>
      <c r="EQ30" s="1"/>
      <c r="ER30" s="1"/>
      <c r="ES30" s="1"/>
      <c r="ET30" s="1"/>
    </row>
    <row r="31" spans="1:150" s="40" customFormat="1" ht="20.25" customHeight="1">
      <c r="A31" s="27" t="s">
        <v>34</v>
      </c>
      <c r="B31" s="18"/>
      <c r="C31" s="18"/>
      <c r="D31" s="19">
        <v>0</v>
      </c>
      <c r="E31" s="18"/>
      <c r="F31" s="18"/>
      <c r="G31" s="19">
        <v>0</v>
      </c>
      <c r="H31" s="16" t="e">
        <v>#DIV/0!</v>
      </c>
      <c r="I31" s="20" t="e">
        <v>#DIV/0!</v>
      </c>
      <c r="J31" s="20" t="e">
        <v>#DIV/0!</v>
      </c>
      <c r="K31" s="20">
        <v>0</v>
      </c>
      <c r="L31" s="20">
        <v>0</v>
      </c>
      <c r="M31" s="20">
        <v>0</v>
      </c>
      <c r="N31" s="18"/>
      <c r="O31" s="18"/>
      <c r="P31" s="19">
        <v>0</v>
      </c>
      <c r="Q31" s="18"/>
      <c r="R31" s="18"/>
      <c r="S31" s="19">
        <v>0</v>
      </c>
      <c r="T31" s="20" t="e">
        <v>#DIV/0!</v>
      </c>
      <c r="U31" s="20" t="e">
        <v>#DIV/0!</v>
      </c>
      <c r="V31" s="20" t="e">
        <v>#DIV/0!</v>
      </c>
      <c r="W31" s="20">
        <v>0</v>
      </c>
      <c r="X31" s="20">
        <v>0</v>
      </c>
      <c r="Y31" s="20">
        <v>0</v>
      </c>
      <c r="Z31" s="18"/>
      <c r="AA31" s="18"/>
      <c r="AB31" s="19">
        <v>0</v>
      </c>
      <c r="AC31" s="18"/>
      <c r="AD31" s="18"/>
      <c r="AE31" s="19">
        <v>0</v>
      </c>
      <c r="AF31" s="21" t="e">
        <v>#DIV/0!</v>
      </c>
      <c r="AG31" s="21" t="e">
        <v>#DIV/0!</v>
      </c>
      <c r="AH31" s="21" t="e">
        <v>#DIV/0!</v>
      </c>
      <c r="AI31" s="21">
        <v>0</v>
      </c>
      <c r="AJ31" s="21">
        <v>0</v>
      </c>
      <c r="AK31" s="21">
        <v>0</v>
      </c>
      <c r="AL31" s="18"/>
      <c r="AM31" s="18"/>
      <c r="AN31" s="19">
        <v>0</v>
      </c>
      <c r="AO31" s="18">
        <v>0.25</v>
      </c>
      <c r="AP31" s="18"/>
      <c r="AQ31" s="19">
        <v>0.25</v>
      </c>
      <c r="AR31" s="20" t="e">
        <v>#DIV/0!</v>
      </c>
      <c r="AS31" s="20" t="e">
        <v>#DIV/0!</v>
      </c>
      <c r="AT31" s="20" t="e">
        <v>#DIV/0!</v>
      </c>
      <c r="AU31" s="20">
        <v>0.25</v>
      </c>
      <c r="AV31" s="20">
        <v>0</v>
      </c>
      <c r="AW31" s="20">
        <v>0.25</v>
      </c>
      <c r="AX31" s="18"/>
      <c r="AY31" s="18"/>
      <c r="AZ31" s="19">
        <v>0</v>
      </c>
      <c r="BA31" s="19"/>
      <c r="BB31" s="19"/>
      <c r="BC31" s="19">
        <v>0</v>
      </c>
      <c r="BD31" s="16" t="e">
        <v>#DIV/0!</v>
      </c>
      <c r="BE31" s="20" t="e">
        <v>#DIV/0!</v>
      </c>
      <c r="BF31" s="20" t="e">
        <v>#DIV/0!</v>
      </c>
      <c r="BG31" s="20">
        <v>0</v>
      </c>
      <c r="BH31" s="20">
        <v>0</v>
      </c>
      <c r="BI31" s="20">
        <v>0</v>
      </c>
      <c r="BJ31" s="18"/>
      <c r="BK31" s="18"/>
      <c r="BL31" s="19">
        <v>0</v>
      </c>
      <c r="BM31" s="18"/>
      <c r="BN31" s="18"/>
      <c r="BO31" s="19">
        <v>0</v>
      </c>
      <c r="BP31" s="20" t="e">
        <v>#DIV/0!</v>
      </c>
      <c r="BQ31" s="20" t="e">
        <v>#DIV/0!</v>
      </c>
      <c r="BR31" s="20" t="e">
        <v>#DIV/0!</v>
      </c>
      <c r="BS31" s="20">
        <v>0</v>
      </c>
      <c r="BT31" s="20">
        <v>0</v>
      </c>
      <c r="BU31" s="20">
        <v>0</v>
      </c>
      <c r="BV31" s="18"/>
      <c r="BW31" s="18"/>
      <c r="BX31" s="19">
        <v>0</v>
      </c>
      <c r="BY31" s="18"/>
      <c r="BZ31" s="18"/>
      <c r="CA31" s="19">
        <v>0</v>
      </c>
      <c r="CB31" s="20" t="e">
        <v>#DIV/0!</v>
      </c>
      <c r="CC31" s="20" t="e">
        <v>#DIV/0!</v>
      </c>
      <c r="CD31" s="20" t="e">
        <v>#DIV/0!</v>
      </c>
      <c r="CE31" s="20">
        <v>0</v>
      </c>
      <c r="CF31" s="20">
        <v>0</v>
      </c>
      <c r="CG31" s="20">
        <v>0</v>
      </c>
      <c r="CH31" s="18">
        <v>0</v>
      </c>
      <c r="CI31" s="18">
        <v>0</v>
      </c>
      <c r="CJ31" s="19">
        <v>0</v>
      </c>
      <c r="CK31" s="18">
        <v>0</v>
      </c>
      <c r="CL31" s="18">
        <v>0</v>
      </c>
      <c r="CM31" s="19">
        <v>0</v>
      </c>
      <c r="CN31" s="16" t="e">
        <v>#DIV/0!</v>
      </c>
      <c r="CO31" s="20" t="e">
        <v>#DIV/0!</v>
      </c>
      <c r="CP31" s="20" t="e">
        <v>#DIV/0!</v>
      </c>
      <c r="CQ31" s="20">
        <v>0</v>
      </c>
      <c r="CR31" s="20">
        <v>0</v>
      </c>
      <c r="CS31" s="20">
        <v>0</v>
      </c>
      <c r="CT31" s="18"/>
      <c r="CU31" s="18"/>
      <c r="CV31" s="19">
        <v>0</v>
      </c>
      <c r="CW31" s="18"/>
      <c r="CX31" s="18"/>
      <c r="CY31" s="19">
        <v>0</v>
      </c>
      <c r="CZ31" s="16" t="e">
        <v>#DIV/0!</v>
      </c>
      <c r="DA31" s="20" t="e">
        <v>#DIV/0!</v>
      </c>
      <c r="DB31" s="20" t="e">
        <v>#DIV/0!</v>
      </c>
      <c r="DC31" s="14">
        <v>0</v>
      </c>
      <c r="DD31" s="20">
        <v>0</v>
      </c>
      <c r="DE31" s="20">
        <v>0</v>
      </c>
      <c r="DF31" s="18"/>
      <c r="DG31" s="18"/>
      <c r="DH31" s="19">
        <v>0</v>
      </c>
      <c r="DI31" s="18"/>
      <c r="DJ31" s="18">
        <v>0</v>
      </c>
      <c r="DK31" s="19">
        <v>0</v>
      </c>
      <c r="DL31" s="20" t="e">
        <v>#DIV/0!</v>
      </c>
      <c r="DM31" s="20" t="e">
        <v>#DIV/0!</v>
      </c>
      <c r="DN31" s="20" t="e">
        <v>#DIV/0!</v>
      </c>
      <c r="DO31" s="20">
        <v>0</v>
      </c>
      <c r="DP31" s="20">
        <v>0</v>
      </c>
      <c r="DQ31" s="20">
        <v>0</v>
      </c>
      <c r="DR31" s="18">
        <v>0</v>
      </c>
      <c r="DS31" s="18">
        <v>0</v>
      </c>
      <c r="DT31" s="20" t="e">
        <v>#DIV/0!</v>
      </c>
      <c r="DU31" s="20">
        <v>0</v>
      </c>
      <c r="DV31" s="21">
        <v>0</v>
      </c>
      <c r="DW31" s="21">
        <v>0</v>
      </c>
      <c r="DX31" s="21">
        <v>0</v>
      </c>
      <c r="DY31" s="21">
        <v>0</v>
      </c>
      <c r="DZ31" s="21">
        <v>0</v>
      </c>
      <c r="EA31" s="21">
        <v>0.25</v>
      </c>
      <c r="EB31" s="21">
        <v>0</v>
      </c>
      <c r="EC31" s="21">
        <v>0.25</v>
      </c>
      <c r="ED31" s="21" t="e">
        <v>#DIV/0!</v>
      </c>
      <c r="EE31" s="21" t="e">
        <v>#DIV/0!</v>
      </c>
      <c r="EF31" s="21" t="e">
        <v>#DIV/0!</v>
      </c>
      <c r="EG31" s="21" t="e">
        <v>#DIV/0!</v>
      </c>
      <c r="EH31" s="21">
        <v>0</v>
      </c>
      <c r="EI31" s="21">
        <v>0.25</v>
      </c>
      <c r="EJ31" s="21">
        <v>0</v>
      </c>
      <c r="EK31" s="21">
        <v>0.25</v>
      </c>
      <c r="EL31" s="1"/>
      <c r="EM31" s="1"/>
      <c r="EN31" s="1"/>
      <c r="EO31" s="1"/>
      <c r="EP31" s="1"/>
      <c r="EQ31" s="1"/>
      <c r="ER31" s="1"/>
      <c r="ES31" s="1"/>
      <c r="ET31" s="1"/>
    </row>
    <row r="32" spans="1:150" s="40" customFormat="1" ht="20.25" customHeight="1">
      <c r="A32" s="27" t="s">
        <v>35</v>
      </c>
      <c r="B32" s="18">
        <v>711.05711</v>
      </c>
      <c r="C32" s="18"/>
      <c r="D32" s="19">
        <v>711.05711</v>
      </c>
      <c r="E32" s="18">
        <v>530.77136</v>
      </c>
      <c r="F32" s="18">
        <v>0</v>
      </c>
      <c r="G32" s="19">
        <v>530.77136</v>
      </c>
      <c r="H32" s="16">
        <v>74.64539100101256</v>
      </c>
      <c r="I32" s="20" t="e">
        <v>#DIV/0!</v>
      </c>
      <c r="J32" s="20">
        <v>74.64539100101256</v>
      </c>
      <c r="K32" s="20">
        <v>-180.28575</v>
      </c>
      <c r="L32" s="20">
        <v>0</v>
      </c>
      <c r="M32" s="20">
        <v>-180.28575</v>
      </c>
      <c r="N32" s="18">
        <v>269.15139</v>
      </c>
      <c r="O32" s="18">
        <v>3</v>
      </c>
      <c r="P32" s="19">
        <v>272.15139</v>
      </c>
      <c r="Q32" s="18">
        <v>422.47416</v>
      </c>
      <c r="R32" s="18"/>
      <c r="S32" s="19">
        <v>422.47416</v>
      </c>
      <c r="T32" s="20">
        <v>156.9652529009789</v>
      </c>
      <c r="U32" s="20">
        <v>0</v>
      </c>
      <c r="V32" s="20">
        <v>155.23498152994918</v>
      </c>
      <c r="W32" s="20">
        <v>153.32277</v>
      </c>
      <c r="X32" s="20">
        <v>-3</v>
      </c>
      <c r="Y32" s="20">
        <v>150.32277</v>
      </c>
      <c r="Z32" s="18">
        <v>741.593</v>
      </c>
      <c r="AA32" s="18">
        <v>120.28</v>
      </c>
      <c r="AB32" s="19">
        <v>861.8729999999999</v>
      </c>
      <c r="AC32" s="18">
        <v>503.66</v>
      </c>
      <c r="AD32" s="18"/>
      <c r="AE32" s="19">
        <v>503.66</v>
      </c>
      <c r="AF32" s="21">
        <v>67.91595929303541</v>
      </c>
      <c r="AG32" s="21">
        <v>0</v>
      </c>
      <c r="AH32" s="21">
        <v>58.437844090718706</v>
      </c>
      <c r="AI32" s="21">
        <v>-237.93299999999994</v>
      </c>
      <c r="AJ32" s="21">
        <v>-120.28</v>
      </c>
      <c r="AK32" s="21">
        <v>-358.2129999999999</v>
      </c>
      <c r="AL32" s="18">
        <v>917.84895</v>
      </c>
      <c r="AM32" s="18"/>
      <c r="AN32" s="19">
        <v>917.84895</v>
      </c>
      <c r="AO32" s="18">
        <v>1057.51485</v>
      </c>
      <c r="AP32" s="18"/>
      <c r="AQ32" s="19">
        <v>1057.51485</v>
      </c>
      <c r="AR32" s="20">
        <v>115.21665411285812</v>
      </c>
      <c r="AS32" s="20" t="e">
        <v>#DIV/0!</v>
      </c>
      <c r="AT32" s="20">
        <v>115.21665411285812</v>
      </c>
      <c r="AU32" s="20">
        <v>139.66590000000008</v>
      </c>
      <c r="AV32" s="20">
        <v>0</v>
      </c>
      <c r="AW32" s="20">
        <v>139.66590000000008</v>
      </c>
      <c r="AX32" s="18">
        <v>849.664</v>
      </c>
      <c r="AY32" s="18"/>
      <c r="AZ32" s="19">
        <v>849.664</v>
      </c>
      <c r="BA32" s="19">
        <v>617.2148599999999</v>
      </c>
      <c r="BB32" s="19"/>
      <c r="BC32" s="19">
        <v>617.2148599999999</v>
      </c>
      <c r="BD32" s="16">
        <v>72.64222798659235</v>
      </c>
      <c r="BE32" s="20" t="e">
        <v>#DIV/0!</v>
      </c>
      <c r="BF32" s="20">
        <v>72.64222798659235</v>
      </c>
      <c r="BG32" s="20">
        <v>-232.44914000000006</v>
      </c>
      <c r="BH32" s="20">
        <v>0</v>
      </c>
      <c r="BI32" s="20">
        <v>-232.44914000000006</v>
      </c>
      <c r="BJ32" s="18">
        <v>831.685</v>
      </c>
      <c r="BK32" s="18">
        <v>0</v>
      </c>
      <c r="BL32" s="19">
        <v>831.685</v>
      </c>
      <c r="BM32" s="18">
        <v>404.946</v>
      </c>
      <c r="BN32" s="18"/>
      <c r="BO32" s="19">
        <v>404.946</v>
      </c>
      <c r="BP32" s="20">
        <v>48.689828480734896</v>
      </c>
      <c r="BQ32" s="20" t="e">
        <v>#DIV/0!</v>
      </c>
      <c r="BR32" s="20">
        <v>48.689828480734896</v>
      </c>
      <c r="BS32" s="20">
        <v>-426.7389999999999</v>
      </c>
      <c r="BT32" s="20">
        <v>0</v>
      </c>
      <c r="BU32" s="20">
        <v>-426.7389999999999</v>
      </c>
      <c r="BV32" s="18">
        <v>437.45872</v>
      </c>
      <c r="BW32" s="18">
        <v>6.44683</v>
      </c>
      <c r="BX32" s="19">
        <v>443.90555</v>
      </c>
      <c r="BY32" s="18">
        <v>686.09203</v>
      </c>
      <c r="BZ32" s="18">
        <v>1.1</v>
      </c>
      <c r="CA32" s="19">
        <v>687.19203</v>
      </c>
      <c r="CB32" s="20">
        <v>156.83583356162154</v>
      </c>
      <c r="CC32" s="20">
        <v>17.06264939512908</v>
      </c>
      <c r="CD32" s="20">
        <v>154.80591085198193</v>
      </c>
      <c r="CE32" s="20">
        <v>248.63331</v>
      </c>
      <c r="CF32" s="20">
        <v>-5.346830000000001</v>
      </c>
      <c r="CG32" s="20">
        <v>243.28648000000004</v>
      </c>
      <c r="CH32" s="18">
        <v>1710.00692</v>
      </c>
      <c r="CI32" s="18">
        <v>0</v>
      </c>
      <c r="CJ32" s="19">
        <v>1710.00692</v>
      </c>
      <c r="CK32" s="18">
        <v>1130.00212</v>
      </c>
      <c r="CL32" s="18">
        <v>40.41563</v>
      </c>
      <c r="CM32" s="19">
        <v>1170.41775</v>
      </c>
      <c r="CN32" s="16">
        <v>66.081727903183</v>
      </c>
      <c r="CO32" s="20" t="e">
        <v>#DIV/0!</v>
      </c>
      <c r="CP32" s="20">
        <v>68.44520547320359</v>
      </c>
      <c r="CQ32" s="20">
        <v>-580.0047999999999</v>
      </c>
      <c r="CR32" s="20">
        <v>40.41563</v>
      </c>
      <c r="CS32" s="20">
        <v>-539.58917</v>
      </c>
      <c r="CT32" s="18">
        <v>192.787</v>
      </c>
      <c r="CU32" s="18"/>
      <c r="CV32" s="19">
        <v>192.787</v>
      </c>
      <c r="CW32" s="18">
        <v>537.768</v>
      </c>
      <c r="CX32" s="18"/>
      <c r="CY32" s="19">
        <v>537.768</v>
      </c>
      <c r="CZ32" s="16">
        <v>278.9441196761192</v>
      </c>
      <c r="DA32" s="20" t="e">
        <v>#DIV/0!</v>
      </c>
      <c r="DB32" s="20">
        <v>278.9441196761192</v>
      </c>
      <c r="DC32" s="14">
        <v>344.981</v>
      </c>
      <c r="DD32" s="20">
        <v>0</v>
      </c>
      <c r="DE32" s="20">
        <v>344.981</v>
      </c>
      <c r="DF32" s="18">
        <v>362.815</v>
      </c>
      <c r="DG32" s="18"/>
      <c r="DH32" s="19">
        <v>362.815</v>
      </c>
      <c r="DI32" s="18">
        <v>576.544</v>
      </c>
      <c r="DJ32" s="18">
        <v>0</v>
      </c>
      <c r="DK32" s="19">
        <v>576.544</v>
      </c>
      <c r="DL32" s="20">
        <v>158.90853465264667</v>
      </c>
      <c r="DM32" s="20" t="e">
        <v>#DIV/0!</v>
      </c>
      <c r="DN32" s="20">
        <v>158.90853465264667</v>
      </c>
      <c r="DO32" s="20">
        <v>213.72899999999998</v>
      </c>
      <c r="DP32" s="20">
        <v>0</v>
      </c>
      <c r="DQ32" s="20">
        <v>213.72899999999998</v>
      </c>
      <c r="DR32" s="18">
        <v>3605.066</v>
      </c>
      <c r="DS32" s="18">
        <v>17781.558</v>
      </c>
      <c r="DT32" s="20">
        <v>493.2380710921798</v>
      </c>
      <c r="DU32" s="20">
        <v>14176.492000000002</v>
      </c>
      <c r="DV32" s="21">
        <v>3605.066</v>
      </c>
      <c r="DW32" s="21">
        <v>7024.067089999999</v>
      </c>
      <c r="DX32" s="21">
        <v>129.72683</v>
      </c>
      <c r="DY32" s="21">
        <v>10758.859919999999</v>
      </c>
      <c r="DZ32" s="21">
        <v>17781.558</v>
      </c>
      <c r="EA32" s="21">
        <v>6466.98738</v>
      </c>
      <c r="EB32" s="21">
        <v>41.51563</v>
      </c>
      <c r="EC32" s="21">
        <v>24290.06101</v>
      </c>
      <c r="ED32" s="21">
        <v>493.2380710921798</v>
      </c>
      <c r="EE32" s="21">
        <v>92.0689864879978</v>
      </c>
      <c r="EF32" s="21">
        <v>32.002346777455365</v>
      </c>
      <c r="EG32" s="21">
        <v>225.76798276596583</v>
      </c>
      <c r="EH32" s="21">
        <v>14176.492000000002</v>
      </c>
      <c r="EI32" s="21">
        <v>-557.0797099999991</v>
      </c>
      <c r="EJ32" s="21">
        <v>-88.2112</v>
      </c>
      <c r="EK32" s="21">
        <v>13531.201090000002</v>
      </c>
      <c r="EL32" s="1"/>
      <c r="EM32" s="1"/>
      <c r="EN32" s="1"/>
      <c r="EO32" s="1"/>
      <c r="EP32" s="1"/>
      <c r="EQ32" s="1"/>
      <c r="ER32" s="1"/>
      <c r="ES32" s="1"/>
      <c r="ET32" s="1"/>
    </row>
    <row r="33" spans="1:150" s="57" customFormat="1" ht="20.25" customHeight="1">
      <c r="A33" s="29" t="s">
        <v>36</v>
      </c>
      <c r="B33" s="31">
        <v>121.57838</v>
      </c>
      <c r="C33" s="31">
        <v>7.601999999999999</v>
      </c>
      <c r="D33" s="24">
        <v>129.18037999999999</v>
      </c>
      <c r="E33" s="31">
        <v>1308.62048</v>
      </c>
      <c r="F33" s="31">
        <v>1.025</v>
      </c>
      <c r="G33" s="24">
        <v>1023.0454799999999</v>
      </c>
      <c r="H33" s="25">
        <v>1076.3595303704492</v>
      </c>
      <c r="I33" s="14">
        <v>13.483293870034203</v>
      </c>
      <c r="J33" s="14">
        <v>791.9511306593153</v>
      </c>
      <c r="K33" s="14">
        <v>1187.0421000000001</v>
      </c>
      <c r="L33" s="14">
        <v>-6.577</v>
      </c>
      <c r="M33" s="14">
        <v>893.8650999999999</v>
      </c>
      <c r="N33" s="31">
        <v>31.246689999999997</v>
      </c>
      <c r="O33" s="31">
        <v>0</v>
      </c>
      <c r="P33" s="24">
        <v>31.246689999999997</v>
      </c>
      <c r="Q33" s="31">
        <v>582.44895</v>
      </c>
      <c r="R33" s="31">
        <v>66.9</v>
      </c>
      <c r="S33" s="24">
        <v>649.34895</v>
      </c>
      <c r="T33" s="14">
        <v>1864.0340784895936</v>
      </c>
      <c r="U33" s="14" t="e">
        <v>#DIV/0!</v>
      </c>
      <c r="V33" s="14">
        <v>2078.1367562452215</v>
      </c>
      <c r="W33" s="14">
        <v>551.20226</v>
      </c>
      <c r="X33" s="14">
        <v>66.9</v>
      </c>
      <c r="Y33" s="14">
        <v>618.10226</v>
      </c>
      <c r="Z33" s="31">
        <v>0.01</v>
      </c>
      <c r="AA33" s="31">
        <v>3.75</v>
      </c>
      <c r="AB33" s="24">
        <v>3.76</v>
      </c>
      <c r="AC33" s="31">
        <v>4.956</v>
      </c>
      <c r="AD33" s="31">
        <v>0</v>
      </c>
      <c r="AE33" s="24">
        <v>4.956</v>
      </c>
      <c r="AF33" s="15">
        <v>49560</v>
      </c>
      <c r="AG33" s="15">
        <v>0</v>
      </c>
      <c r="AH33" s="15">
        <v>131.8085106382979</v>
      </c>
      <c r="AI33" s="15">
        <v>4.946000000000001</v>
      </c>
      <c r="AJ33" s="15">
        <v>-3.75</v>
      </c>
      <c r="AK33" s="15">
        <v>1.1960000000000006</v>
      </c>
      <c r="AL33" s="31">
        <v>-2.9181099999999995</v>
      </c>
      <c r="AM33" s="31">
        <v>2.8286</v>
      </c>
      <c r="AN33" s="24">
        <v>-0.08950999999999976</v>
      </c>
      <c r="AO33" s="31">
        <v>140.17965</v>
      </c>
      <c r="AP33" s="31">
        <v>62.33133000000001</v>
      </c>
      <c r="AQ33" s="24">
        <v>-103.83562</v>
      </c>
      <c r="AR33" s="14">
        <v>-4803.782242615941</v>
      </c>
      <c r="AS33" s="14">
        <v>2203.610620094747</v>
      </c>
      <c r="AT33" s="14">
        <v>116004.49111831113</v>
      </c>
      <c r="AU33" s="14">
        <v>143.09776000000002</v>
      </c>
      <c r="AV33" s="14">
        <v>59.50273000000001</v>
      </c>
      <c r="AW33" s="14">
        <v>-103.74611</v>
      </c>
      <c r="AX33" s="31">
        <v>39.175000000000004</v>
      </c>
      <c r="AY33" s="31">
        <v>31.797999999999995</v>
      </c>
      <c r="AZ33" s="24">
        <v>70.973</v>
      </c>
      <c r="BA33" s="24">
        <v>-18.941799999999997</v>
      </c>
      <c r="BB33" s="24">
        <v>0</v>
      </c>
      <c r="BC33" s="24">
        <v>-18.941799999999997</v>
      </c>
      <c r="BD33" s="25">
        <v>-48.35175494575621</v>
      </c>
      <c r="BE33" s="14">
        <v>0</v>
      </c>
      <c r="BF33" s="14">
        <v>-26.688740788750646</v>
      </c>
      <c r="BG33" s="14">
        <v>-58.1168</v>
      </c>
      <c r="BH33" s="14">
        <v>-31.797999999999995</v>
      </c>
      <c r="BI33" s="14">
        <v>-89.9148</v>
      </c>
      <c r="BJ33" s="31">
        <v>5.438</v>
      </c>
      <c r="BK33" s="31">
        <v>-5.947</v>
      </c>
      <c r="BL33" s="24">
        <v>-0.5090000000000003</v>
      </c>
      <c r="BM33" s="31">
        <v>-10.935</v>
      </c>
      <c r="BN33" s="31">
        <v>26.182</v>
      </c>
      <c r="BO33" s="24">
        <v>15.246999999999998</v>
      </c>
      <c r="BP33" s="14">
        <v>-201.08495770503865</v>
      </c>
      <c r="BQ33" s="14">
        <v>-440.25559105431313</v>
      </c>
      <c r="BR33" s="14">
        <v>-2995.481335952846</v>
      </c>
      <c r="BS33" s="14">
        <v>-16.373</v>
      </c>
      <c r="BT33" s="14">
        <v>32.129</v>
      </c>
      <c r="BU33" s="14">
        <v>15.755999999999998</v>
      </c>
      <c r="BV33" s="31">
        <v>4.06613</v>
      </c>
      <c r="BW33" s="31">
        <v>-11.03144</v>
      </c>
      <c r="BX33" s="24">
        <v>-6.96531</v>
      </c>
      <c r="BY33" s="31">
        <v>-15.429</v>
      </c>
      <c r="BZ33" s="31">
        <v>26.590629999999997</v>
      </c>
      <c r="CA33" s="24">
        <v>11.161629999999999</v>
      </c>
      <c r="CB33" s="14">
        <v>-379.45171452954037</v>
      </c>
      <c r="CC33" s="14">
        <v>-241.0440522724141</v>
      </c>
      <c r="CD33" s="14">
        <v>-160.2459904871427</v>
      </c>
      <c r="CE33" s="14">
        <v>-19.49513</v>
      </c>
      <c r="CF33" s="14">
        <v>37.622069999999994</v>
      </c>
      <c r="CG33" s="14">
        <v>18.126939999999998</v>
      </c>
      <c r="CH33" s="31">
        <v>1079.82869</v>
      </c>
      <c r="CI33" s="31">
        <v>14.67271</v>
      </c>
      <c r="CJ33" s="24">
        <v>1146.5897300000001</v>
      </c>
      <c r="CK33" s="31">
        <v>689.38458</v>
      </c>
      <c r="CL33" s="31">
        <v>13.16367</v>
      </c>
      <c r="CM33" s="24">
        <v>702.54825</v>
      </c>
      <c r="CN33" s="25">
        <v>63.84203220234868</v>
      </c>
      <c r="CO33" s="14">
        <v>89.71532866116758</v>
      </c>
      <c r="CP33" s="14">
        <v>61.27285389168801</v>
      </c>
      <c r="CQ33" s="14">
        <v>-390.44411</v>
      </c>
      <c r="CR33" s="14">
        <v>-1.5090400000000006</v>
      </c>
      <c r="CS33" s="14">
        <v>-444.0414800000001</v>
      </c>
      <c r="CT33" s="31">
        <v>1.22</v>
      </c>
      <c r="CU33" s="31">
        <v>19.25</v>
      </c>
      <c r="CV33" s="24">
        <v>20.470000000000002</v>
      </c>
      <c r="CW33" s="31">
        <v>49.84</v>
      </c>
      <c r="CX33" s="31">
        <v>115.373</v>
      </c>
      <c r="CY33" s="24">
        <v>165.213</v>
      </c>
      <c r="CZ33" s="25">
        <v>4085.2459016393445</v>
      </c>
      <c r="DA33" s="14">
        <v>599.3402597402597</v>
      </c>
      <c r="DB33" s="14">
        <v>807.0981924767952</v>
      </c>
      <c r="DC33" s="14">
        <v>48.620000000000005</v>
      </c>
      <c r="DD33" s="14">
        <v>96.123</v>
      </c>
      <c r="DE33" s="14">
        <v>144.743</v>
      </c>
      <c r="DF33" s="31">
        <v>35.05</v>
      </c>
      <c r="DG33" s="31">
        <v>12.085</v>
      </c>
      <c r="DH33" s="24">
        <v>47.135000000000005</v>
      </c>
      <c r="DI33" s="31">
        <v>53.6</v>
      </c>
      <c r="DJ33" s="31">
        <v>11.792</v>
      </c>
      <c r="DK33" s="24">
        <v>65.392</v>
      </c>
      <c r="DL33" s="14">
        <v>152.9243937232525</v>
      </c>
      <c r="DM33" s="14">
        <v>97.57550682664458</v>
      </c>
      <c r="DN33" s="14">
        <v>138.73342526784765</v>
      </c>
      <c r="DO33" s="14">
        <v>18.550000000000004</v>
      </c>
      <c r="DP33" s="14">
        <v>-0.29300000000000104</v>
      </c>
      <c r="DQ33" s="14">
        <v>18.25699999999999</v>
      </c>
      <c r="DR33" s="31">
        <v>92.40899999999999</v>
      </c>
      <c r="DS33" s="31">
        <v>606.917</v>
      </c>
      <c r="DT33" s="14">
        <v>656.7726087285871</v>
      </c>
      <c r="DU33" s="14">
        <v>514.508</v>
      </c>
      <c r="DV33" s="15">
        <v>92.40899999999999</v>
      </c>
      <c r="DW33" s="15">
        <v>1366.7831099999999</v>
      </c>
      <c r="DX33" s="15">
        <v>75.00787</v>
      </c>
      <c r="DY33" s="15">
        <v>1534.1999799999996</v>
      </c>
      <c r="DZ33" s="15">
        <v>606.917</v>
      </c>
      <c r="EA33" s="15">
        <v>2783.72386</v>
      </c>
      <c r="EB33" s="15">
        <v>323.35763000000003</v>
      </c>
      <c r="EC33" s="15">
        <v>3713.99849</v>
      </c>
      <c r="ED33" s="15">
        <v>656.7726087285871</v>
      </c>
      <c r="EE33" s="15">
        <v>203.66975854713337</v>
      </c>
      <c r="EF33" s="15">
        <v>431.0982700881921</v>
      </c>
      <c r="EG33" s="15">
        <v>242.08046789311007</v>
      </c>
      <c r="EH33" s="15">
        <v>514.508</v>
      </c>
      <c r="EI33" s="15">
        <v>1416.9407500000002</v>
      </c>
      <c r="EJ33" s="15">
        <v>248.34976000000003</v>
      </c>
      <c r="EK33" s="15">
        <v>2179.7985100000005</v>
      </c>
      <c r="EL33" s="43"/>
      <c r="EM33" s="43"/>
      <c r="EN33" s="43"/>
      <c r="EO33" s="43"/>
      <c r="EP33" s="43"/>
      <c r="EQ33" s="43"/>
      <c r="ER33" s="43"/>
      <c r="ES33" s="43"/>
      <c r="ET33" s="43"/>
    </row>
    <row r="34" spans="1:150" s="45" customFormat="1" ht="15.75" customHeight="1">
      <c r="A34" s="28" t="s">
        <v>37</v>
      </c>
      <c r="B34" s="22">
        <v>121.57838</v>
      </c>
      <c r="C34" s="22">
        <v>-7.918</v>
      </c>
      <c r="D34" s="23">
        <v>113.66037999999999</v>
      </c>
      <c r="E34" s="22">
        <v>1225.5401</v>
      </c>
      <c r="F34" s="22">
        <v>-2.25</v>
      </c>
      <c r="G34" s="23">
        <v>936.6900999999999</v>
      </c>
      <c r="H34" s="16">
        <v>1008.0246997862613</v>
      </c>
      <c r="I34" s="20">
        <v>28.416266734023743</v>
      </c>
      <c r="J34" s="20">
        <v>824.1131166374774</v>
      </c>
      <c r="K34" s="20">
        <v>1103.96172</v>
      </c>
      <c r="L34" s="20">
        <v>5.668</v>
      </c>
      <c r="M34" s="20">
        <v>823.0297199999999</v>
      </c>
      <c r="N34" s="22">
        <v>1.36517</v>
      </c>
      <c r="O34" s="22"/>
      <c r="P34" s="19">
        <v>1.36517</v>
      </c>
      <c r="Q34" s="22">
        <v>118.46449</v>
      </c>
      <c r="R34" s="22">
        <v>66.9</v>
      </c>
      <c r="S34" s="19">
        <v>85.36448999999999</v>
      </c>
      <c r="T34" s="20">
        <v>8677.63648483339</v>
      </c>
      <c r="U34" s="20" t="e">
        <v>#DIV/0!</v>
      </c>
      <c r="V34" s="20">
        <v>6253.030025564582</v>
      </c>
      <c r="W34" s="20">
        <v>117.09931999999999</v>
      </c>
      <c r="X34" s="20">
        <v>66.9</v>
      </c>
      <c r="Y34" s="20">
        <v>83.99931999999998</v>
      </c>
      <c r="Z34" s="22"/>
      <c r="AA34" s="22">
        <v>1.643</v>
      </c>
      <c r="AB34" s="23">
        <v>1.643</v>
      </c>
      <c r="AC34" s="22">
        <v>4.956</v>
      </c>
      <c r="AD34" s="22">
        <v>0</v>
      </c>
      <c r="AE34" s="23">
        <v>4.956</v>
      </c>
      <c r="AF34" s="21" t="e">
        <v>#DIV/0!</v>
      </c>
      <c r="AG34" s="21">
        <v>0</v>
      </c>
      <c r="AH34" s="21">
        <v>301.6433353621424</v>
      </c>
      <c r="AI34" s="21">
        <v>4.956</v>
      </c>
      <c r="AJ34" s="21">
        <v>-1.643</v>
      </c>
      <c r="AK34" s="21">
        <v>3.3130000000000006</v>
      </c>
      <c r="AL34" s="22">
        <v>-9.38575</v>
      </c>
      <c r="AM34" s="22">
        <v>2.8286</v>
      </c>
      <c r="AN34" s="23">
        <v>-6.55715</v>
      </c>
      <c r="AO34" s="22">
        <v>140.17965</v>
      </c>
      <c r="AP34" s="22">
        <v>-14.62705</v>
      </c>
      <c r="AQ34" s="23">
        <v>-180.794</v>
      </c>
      <c r="AR34" s="20">
        <v>-1493.537010894175</v>
      </c>
      <c r="AS34" s="20">
        <v>-517.1127059322633</v>
      </c>
      <c r="AT34" s="20">
        <v>2757.2039681873985</v>
      </c>
      <c r="AU34" s="20">
        <v>149.5654</v>
      </c>
      <c r="AV34" s="20">
        <v>-17.45565</v>
      </c>
      <c r="AW34" s="20">
        <v>-174.23685</v>
      </c>
      <c r="AX34" s="22">
        <v>1.725</v>
      </c>
      <c r="AY34" s="22">
        <v>-8.502</v>
      </c>
      <c r="AZ34" s="19">
        <v>-6.777000000000001</v>
      </c>
      <c r="BA34" s="19">
        <v>-19.241799999999998</v>
      </c>
      <c r="BB34" s="19"/>
      <c r="BC34" s="19">
        <v>-19.241799999999998</v>
      </c>
      <c r="BD34" s="16">
        <v>-1115.4666666666665</v>
      </c>
      <c r="BE34" s="20">
        <v>0</v>
      </c>
      <c r="BF34" s="20">
        <v>283.92799173675655</v>
      </c>
      <c r="BG34" s="20">
        <v>-20.9668</v>
      </c>
      <c r="BH34" s="20">
        <v>8.502</v>
      </c>
      <c r="BI34" s="20">
        <v>-12.464799999999997</v>
      </c>
      <c r="BJ34" s="18">
        <v>5.438</v>
      </c>
      <c r="BK34" s="18">
        <v>-5.947</v>
      </c>
      <c r="BL34" s="19">
        <v>-0.5090000000000003</v>
      </c>
      <c r="BM34" s="22">
        <v>-10.935</v>
      </c>
      <c r="BN34" s="22">
        <v>26.182</v>
      </c>
      <c r="BO34" s="19">
        <v>15.246999999999998</v>
      </c>
      <c r="BP34" s="20">
        <v>-201.08495770503865</v>
      </c>
      <c r="BQ34" s="20">
        <v>-440.25559105431313</v>
      </c>
      <c r="BR34" s="20">
        <v>-2995.481335952846</v>
      </c>
      <c r="BS34" s="20">
        <v>-16.373</v>
      </c>
      <c r="BT34" s="20">
        <v>32.129</v>
      </c>
      <c r="BU34" s="20">
        <v>15.755999999999998</v>
      </c>
      <c r="BV34" s="22">
        <v>2.35113</v>
      </c>
      <c r="BW34" s="22">
        <v>-12.23144</v>
      </c>
      <c r="BX34" s="23">
        <v>-9.88031</v>
      </c>
      <c r="BY34" s="22">
        <v>-15.429</v>
      </c>
      <c r="BZ34" s="22">
        <v>-2.65209</v>
      </c>
      <c r="CA34" s="23">
        <v>-18.08109</v>
      </c>
      <c r="CB34" s="20">
        <v>-656.2376389225607</v>
      </c>
      <c r="CC34" s="20">
        <v>21.68256558508238</v>
      </c>
      <c r="CD34" s="20">
        <v>183.00124186386864</v>
      </c>
      <c r="CE34" s="20">
        <v>-17.78013</v>
      </c>
      <c r="CF34" s="20">
        <v>9.57935</v>
      </c>
      <c r="CG34" s="20">
        <v>-8.20078</v>
      </c>
      <c r="CH34" s="18">
        <v>59.73125</v>
      </c>
      <c r="CI34" s="18">
        <v>1.17271</v>
      </c>
      <c r="CJ34" s="23">
        <v>60.903960000000005</v>
      </c>
      <c r="CK34" s="22">
        <v>-5.59132</v>
      </c>
      <c r="CL34" s="22">
        <v>-3.49315</v>
      </c>
      <c r="CM34" s="23">
        <v>-9.08447</v>
      </c>
      <c r="CN34" s="16">
        <v>-9.36079522862823</v>
      </c>
      <c r="CO34" s="20">
        <v>-297.8698911069233</v>
      </c>
      <c r="CP34" s="20">
        <v>-14.916058003453303</v>
      </c>
      <c r="CQ34" s="20">
        <v>-65.32257</v>
      </c>
      <c r="CR34" s="20">
        <v>-4.66586</v>
      </c>
      <c r="CS34" s="20">
        <v>-69.98843000000001</v>
      </c>
      <c r="CT34" s="22">
        <v>1.219</v>
      </c>
      <c r="CU34" s="22">
        <v>1.5</v>
      </c>
      <c r="CV34" s="23">
        <v>2.7190000000000003</v>
      </c>
      <c r="CW34" s="22">
        <v>6.811</v>
      </c>
      <c r="CX34" s="22">
        <v>0.373</v>
      </c>
      <c r="CY34" s="23">
        <v>7.184</v>
      </c>
      <c r="CZ34" s="16">
        <v>558.7366694011484</v>
      </c>
      <c r="DA34" s="20">
        <v>24.866666666666667</v>
      </c>
      <c r="DB34" s="20">
        <v>264.2147848473703</v>
      </c>
      <c r="DC34" s="14">
        <v>5.592</v>
      </c>
      <c r="DD34" s="20">
        <v>-1.127</v>
      </c>
      <c r="DE34" s="20">
        <v>4.465</v>
      </c>
      <c r="DF34" s="22">
        <v>16.45</v>
      </c>
      <c r="DG34" s="22">
        <v>12.085</v>
      </c>
      <c r="DH34" s="23">
        <v>28.535</v>
      </c>
      <c r="DI34" s="22">
        <v>35</v>
      </c>
      <c r="DJ34" s="22">
        <v>11.792</v>
      </c>
      <c r="DK34" s="23">
        <v>46.792</v>
      </c>
      <c r="DL34" s="20">
        <v>212.7659574468085</v>
      </c>
      <c r="DM34" s="20">
        <v>97.57550682664458</v>
      </c>
      <c r="DN34" s="20">
        <v>163.98107587173646</v>
      </c>
      <c r="DO34" s="20">
        <v>18.55</v>
      </c>
      <c r="DP34" s="20">
        <v>-0.29300000000000104</v>
      </c>
      <c r="DQ34" s="20">
        <v>18.257</v>
      </c>
      <c r="DR34" s="22">
        <v>2.193</v>
      </c>
      <c r="DS34" s="22">
        <v>546.283</v>
      </c>
      <c r="DT34" s="20">
        <v>24910.305517555862</v>
      </c>
      <c r="DU34" s="20">
        <v>544.09</v>
      </c>
      <c r="DV34" s="21">
        <v>2.193</v>
      </c>
      <c r="DW34" s="21">
        <v>200.47217999999998</v>
      </c>
      <c r="DX34" s="21">
        <v>-15.369130000000002</v>
      </c>
      <c r="DY34" s="21">
        <v>187.29604999999998</v>
      </c>
      <c r="DZ34" s="21">
        <v>546.283</v>
      </c>
      <c r="EA34" s="21">
        <v>1479.7541199999998</v>
      </c>
      <c r="EB34" s="21">
        <v>82.22471000000002</v>
      </c>
      <c r="EC34" s="21">
        <v>2108.26183</v>
      </c>
      <c r="ED34" s="21">
        <v>24910.305517555862</v>
      </c>
      <c r="EE34" s="21">
        <v>738.1343984985847</v>
      </c>
      <c r="EF34" s="21">
        <v>-534.9991183625879</v>
      </c>
      <c r="EG34" s="21">
        <v>1125.6306953617016</v>
      </c>
      <c r="EH34" s="21">
        <v>544.09</v>
      </c>
      <c r="EI34" s="21">
        <v>1279.2819399999998</v>
      </c>
      <c r="EJ34" s="21">
        <v>97.59384000000001</v>
      </c>
      <c r="EK34" s="21">
        <v>1920.96578</v>
      </c>
      <c r="EL34" s="44"/>
      <c r="EM34" s="44"/>
      <c r="EN34" s="44"/>
      <c r="EO34" s="44"/>
      <c r="EP34" s="44"/>
      <c r="EQ34" s="44"/>
      <c r="ER34" s="44"/>
      <c r="ES34" s="44"/>
      <c r="ET34" s="44"/>
    </row>
    <row r="35" spans="1:150" s="45" customFormat="1" ht="15.75" customHeight="1">
      <c r="A35" s="28" t="s">
        <v>38</v>
      </c>
      <c r="B35" s="23"/>
      <c r="C35" s="23">
        <v>15.52</v>
      </c>
      <c r="D35" s="23">
        <v>15.52</v>
      </c>
      <c r="E35" s="23">
        <v>83.08038</v>
      </c>
      <c r="F35" s="23">
        <v>3.275</v>
      </c>
      <c r="G35" s="23">
        <v>86.35538000000001</v>
      </c>
      <c r="H35" s="16" t="e">
        <v>#DIV/0!</v>
      </c>
      <c r="I35" s="20">
        <v>21.10180412371134</v>
      </c>
      <c r="J35" s="20">
        <v>556.4135309278352</v>
      </c>
      <c r="K35" s="20">
        <v>83.08038</v>
      </c>
      <c r="L35" s="20">
        <v>-12.245</v>
      </c>
      <c r="M35" s="20">
        <v>70.83538000000001</v>
      </c>
      <c r="N35" s="23">
        <v>29.88152</v>
      </c>
      <c r="O35" s="23"/>
      <c r="P35" s="19">
        <v>29.88152</v>
      </c>
      <c r="Q35" s="23">
        <v>463.98446</v>
      </c>
      <c r="R35" s="23"/>
      <c r="S35" s="19">
        <v>463.98446</v>
      </c>
      <c r="T35" s="20">
        <v>1552.7471828742314</v>
      </c>
      <c r="U35" s="20" t="e">
        <v>#DIV/0!</v>
      </c>
      <c r="V35" s="20">
        <v>1552.7471828742314</v>
      </c>
      <c r="W35" s="20">
        <v>434.10294</v>
      </c>
      <c r="X35" s="20">
        <v>0</v>
      </c>
      <c r="Y35" s="20">
        <v>434.10294</v>
      </c>
      <c r="Z35" s="23">
        <v>0.01</v>
      </c>
      <c r="AA35" s="23">
        <v>2.107</v>
      </c>
      <c r="AB35" s="23">
        <v>2.117</v>
      </c>
      <c r="AC35" s="23"/>
      <c r="AD35" s="23"/>
      <c r="AE35" s="23">
        <v>0</v>
      </c>
      <c r="AF35" s="21">
        <v>0</v>
      </c>
      <c r="AG35" s="21">
        <v>0</v>
      </c>
      <c r="AH35" s="21">
        <v>0</v>
      </c>
      <c r="AI35" s="21">
        <v>-0.01</v>
      </c>
      <c r="AJ35" s="21">
        <v>-2.107</v>
      </c>
      <c r="AK35" s="21">
        <v>-2.117</v>
      </c>
      <c r="AL35" s="23">
        <v>6.46764</v>
      </c>
      <c r="AM35" s="23"/>
      <c r="AN35" s="23">
        <v>6.46764</v>
      </c>
      <c r="AO35" s="23"/>
      <c r="AP35" s="23">
        <v>76.95838</v>
      </c>
      <c r="AQ35" s="23">
        <v>76.95838</v>
      </c>
      <c r="AR35" s="20">
        <v>0</v>
      </c>
      <c r="AS35" s="20" t="e">
        <v>#DIV/0!</v>
      </c>
      <c r="AT35" s="20">
        <v>1189.8989430456859</v>
      </c>
      <c r="AU35" s="20">
        <v>-6.46764</v>
      </c>
      <c r="AV35" s="20">
        <v>76.95838</v>
      </c>
      <c r="AW35" s="20">
        <v>70.49074</v>
      </c>
      <c r="AX35" s="23">
        <v>37.45</v>
      </c>
      <c r="AY35" s="23">
        <v>40.3</v>
      </c>
      <c r="AZ35" s="19">
        <v>77.75</v>
      </c>
      <c r="BA35" s="19">
        <v>0.3</v>
      </c>
      <c r="BB35" s="19"/>
      <c r="BC35" s="19">
        <v>0.3</v>
      </c>
      <c r="BD35" s="16">
        <v>0.8010680907877168</v>
      </c>
      <c r="BE35" s="20">
        <v>0</v>
      </c>
      <c r="BF35" s="20">
        <v>0.3858520900321543</v>
      </c>
      <c r="BG35" s="20">
        <v>-37.150000000000006</v>
      </c>
      <c r="BH35" s="20">
        <v>-40.3</v>
      </c>
      <c r="BI35" s="20">
        <v>-77.45</v>
      </c>
      <c r="BJ35" s="23"/>
      <c r="BK35" s="23"/>
      <c r="BL35" s="23">
        <v>0</v>
      </c>
      <c r="BM35" s="23"/>
      <c r="BN35" s="23"/>
      <c r="BO35" s="23">
        <v>0</v>
      </c>
      <c r="BP35" s="20" t="e">
        <v>#DIV/0!</v>
      </c>
      <c r="BQ35" s="20" t="e">
        <v>#DIV/0!</v>
      </c>
      <c r="BR35" s="20" t="e">
        <v>#DIV/0!</v>
      </c>
      <c r="BS35" s="20">
        <v>0</v>
      </c>
      <c r="BT35" s="20">
        <v>0</v>
      </c>
      <c r="BU35" s="20">
        <v>0</v>
      </c>
      <c r="BV35" s="23">
        <v>1.715</v>
      </c>
      <c r="BW35" s="23">
        <v>1.2</v>
      </c>
      <c r="BX35" s="23">
        <v>2.915</v>
      </c>
      <c r="BY35" s="23"/>
      <c r="BZ35" s="23">
        <v>29.24272</v>
      </c>
      <c r="CA35" s="23">
        <v>29.24272</v>
      </c>
      <c r="CB35" s="20">
        <v>0</v>
      </c>
      <c r="CC35" s="20">
        <v>2436.8933333333334</v>
      </c>
      <c r="CD35" s="20">
        <v>1003.1807890222984</v>
      </c>
      <c r="CE35" s="20">
        <v>-1.715</v>
      </c>
      <c r="CF35" s="20">
        <v>28.04272</v>
      </c>
      <c r="CG35" s="20">
        <v>26.32772</v>
      </c>
      <c r="CH35" s="19">
        <v>1072.18577</v>
      </c>
      <c r="CI35" s="19">
        <v>13.5</v>
      </c>
      <c r="CJ35" s="23">
        <v>1085.68577</v>
      </c>
      <c r="CK35" s="23">
        <v>694.9759</v>
      </c>
      <c r="CL35" s="23">
        <v>16.65682</v>
      </c>
      <c r="CM35" s="23">
        <v>711.6327200000001</v>
      </c>
      <c r="CN35" s="16">
        <v>64.81860881253814</v>
      </c>
      <c r="CO35" s="20">
        <v>123.38385185185186</v>
      </c>
      <c r="CP35" s="20">
        <v>65.54684050063584</v>
      </c>
      <c r="CQ35" s="20">
        <v>-377.20987</v>
      </c>
      <c r="CR35" s="20">
        <v>3.1568199999999997</v>
      </c>
      <c r="CS35" s="20">
        <v>-374.05305</v>
      </c>
      <c r="CT35" s="23">
        <v>0.001</v>
      </c>
      <c r="CU35" s="23">
        <v>17.75</v>
      </c>
      <c r="CV35" s="23">
        <v>17.751</v>
      </c>
      <c r="CW35" s="23">
        <v>43.029</v>
      </c>
      <c r="CX35" s="23">
        <v>115</v>
      </c>
      <c r="CY35" s="23">
        <v>158.029</v>
      </c>
      <c r="CZ35" s="16">
        <v>4302900</v>
      </c>
      <c r="DA35" s="20">
        <v>647.887323943662</v>
      </c>
      <c r="DB35" s="20">
        <v>890.2540701932285</v>
      </c>
      <c r="DC35" s="14">
        <v>43.028000000000006</v>
      </c>
      <c r="DD35" s="20">
        <v>97.25</v>
      </c>
      <c r="DE35" s="20">
        <v>140.278</v>
      </c>
      <c r="DF35" s="23">
        <v>18.6</v>
      </c>
      <c r="DG35" s="23"/>
      <c r="DH35" s="23">
        <v>18.6</v>
      </c>
      <c r="DI35" s="23">
        <v>18.6</v>
      </c>
      <c r="DJ35" s="23">
        <v>0</v>
      </c>
      <c r="DK35" s="23">
        <v>18.6</v>
      </c>
      <c r="DL35" s="20">
        <v>100</v>
      </c>
      <c r="DM35" s="20" t="e">
        <v>#DIV/0!</v>
      </c>
      <c r="DN35" s="20">
        <v>100</v>
      </c>
      <c r="DO35" s="20">
        <v>0</v>
      </c>
      <c r="DP35" s="20">
        <v>0</v>
      </c>
      <c r="DQ35" s="20">
        <v>0</v>
      </c>
      <c r="DR35" s="23">
        <v>90.216</v>
      </c>
      <c r="DS35" s="23">
        <v>60.634</v>
      </c>
      <c r="DT35" s="20">
        <v>67.20980757293606</v>
      </c>
      <c r="DU35" s="20">
        <v>-29.581999999999994</v>
      </c>
      <c r="DV35" s="21">
        <v>90.216</v>
      </c>
      <c r="DW35" s="21">
        <v>1166.3109299999999</v>
      </c>
      <c r="DX35" s="21">
        <v>90.377</v>
      </c>
      <c r="DY35" s="21">
        <v>1346.9039299999997</v>
      </c>
      <c r="DZ35" s="21">
        <v>60.634</v>
      </c>
      <c r="EA35" s="21">
        <v>1303.96974</v>
      </c>
      <c r="EB35" s="21">
        <v>241.13292</v>
      </c>
      <c r="EC35" s="21">
        <v>1605.73666</v>
      </c>
      <c r="ED35" s="21">
        <v>67.20980757293606</v>
      </c>
      <c r="EE35" s="21">
        <v>111.80292548574506</v>
      </c>
      <c r="EF35" s="21">
        <v>266.8078382774379</v>
      </c>
      <c r="EG35" s="21">
        <v>119.21686649173266</v>
      </c>
      <c r="EH35" s="21">
        <v>-29.581999999999994</v>
      </c>
      <c r="EI35" s="21">
        <v>137.65881000000013</v>
      </c>
      <c r="EJ35" s="21">
        <v>150.75592</v>
      </c>
      <c r="EK35" s="21">
        <v>258.8327300000003</v>
      </c>
      <c r="EL35" s="44"/>
      <c r="EM35" s="44"/>
      <c r="EN35" s="44"/>
      <c r="EO35" s="44"/>
      <c r="EP35" s="44"/>
      <c r="EQ35" s="44"/>
      <c r="ER35" s="44"/>
      <c r="ES35" s="44"/>
      <c r="ET35" s="44"/>
    </row>
    <row r="36" spans="1:150" s="45" customFormat="1" ht="15.75" customHeight="1">
      <c r="A36" s="46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7"/>
      <c r="O36" s="47"/>
      <c r="P36" s="47"/>
      <c r="Q36" s="40"/>
      <c r="R36" s="40"/>
      <c r="S36" s="40"/>
      <c r="T36" s="40"/>
      <c r="U36" s="40"/>
      <c r="V36" s="40"/>
      <c r="W36" s="40"/>
      <c r="X36" s="40"/>
      <c r="Y36" s="40"/>
      <c r="Z36" s="48"/>
      <c r="AA36" s="48"/>
      <c r="AB36" s="48"/>
      <c r="AC36" s="48"/>
      <c r="AD36" s="48"/>
      <c r="AE36" s="48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9"/>
      <c r="CI36" s="49"/>
      <c r="CJ36" s="49"/>
      <c r="CK36" s="49"/>
      <c r="CL36" s="49"/>
      <c r="CM36" s="49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50"/>
      <c r="DG36" s="50"/>
      <c r="DH36" s="51"/>
      <c r="DI36" s="50"/>
      <c r="DJ36" s="50"/>
      <c r="DK36" s="51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52"/>
      <c r="DW36" s="52"/>
      <c r="DX36" s="52"/>
      <c r="DY36" s="47"/>
      <c r="DZ36" s="52"/>
      <c r="EA36" s="52"/>
      <c r="EB36" s="52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</row>
    <row r="37" spans="1:150" s="45" customFormat="1" ht="27" customHeight="1">
      <c r="A37" s="46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7"/>
      <c r="O37" s="47"/>
      <c r="P37" s="47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51"/>
      <c r="DG37" s="51"/>
      <c r="DH37" s="51"/>
      <c r="DI37" s="51"/>
      <c r="DJ37" s="51"/>
      <c r="DK37" s="51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52"/>
      <c r="DW37" s="52"/>
      <c r="DX37" s="52"/>
      <c r="DY37" s="47"/>
      <c r="DZ37" s="52"/>
      <c r="EA37" s="52"/>
      <c r="EB37" s="52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</row>
    <row r="38" spans="1:150" s="45" customFormat="1" ht="27" customHeight="1">
      <c r="A38" s="4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7"/>
      <c r="O38" s="47"/>
      <c r="P38" s="47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7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</row>
    <row r="39" spans="1:141" s="45" customFormat="1" ht="27" customHeight="1">
      <c r="A39" s="46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7"/>
      <c r="O39" s="47"/>
      <c r="P39" s="47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7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</row>
    <row r="40" spans="1:141" s="45" customFormat="1" ht="27" customHeight="1">
      <c r="A40" s="46"/>
      <c r="B40" s="40"/>
      <c r="C40" s="40"/>
      <c r="D40" s="53"/>
      <c r="E40" s="40"/>
      <c r="F40" s="40"/>
      <c r="G40" s="53"/>
      <c r="H40" s="53"/>
      <c r="I40" s="53"/>
      <c r="J40" s="53"/>
      <c r="K40" s="53"/>
      <c r="L40" s="53"/>
      <c r="M40" s="53"/>
      <c r="N40" s="47"/>
      <c r="O40" s="47"/>
      <c r="P40" s="54"/>
      <c r="Q40" s="40"/>
      <c r="R40" s="40"/>
      <c r="S40" s="53"/>
      <c r="T40" s="53"/>
      <c r="U40" s="53"/>
      <c r="V40" s="53"/>
      <c r="W40" s="53"/>
      <c r="X40" s="53"/>
      <c r="Y40" s="53"/>
      <c r="Z40" s="40"/>
      <c r="AA40" s="40"/>
      <c r="AB40" s="53"/>
      <c r="AC40" s="40"/>
      <c r="AD40" s="40"/>
      <c r="AE40" s="53"/>
      <c r="AF40" s="53"/>
      <c r="AG40" s="53"/>
      <c r="AH40" s="53"/>
      <c r="AI40" s="53"/>
      <c r="AJ40" s="53"/>
      <c r="AK40" s="53"/>
      <c r="AL40" s="40"/>
      <c r="AM40" s="40"/>
      <c r="AN40" s="53"/>
      <c r="AO40" s="40"/>
      <c r="AP40" s="40"/>
      <c r="AQ40" s="53"/>
      <c r="AR40" s="53"/>
      <c r="AS40" s="53"/>
      <c r="AT40" s="53"/>
      <c r="AU40" s="53"/>
      <c r="AV40" s="53"/>
      <c r="AW40" s="53"/>
      <c r="AX40" s="40"/>
      <c r="AY40" s="40"/>
      <c r="AZ40" s="53"/>
      <c r="BA40" s="40"/>
      <c r="BB40" s="40"/>
      <c r="BC40" s="53"/>
      <c r="BD40" s="53"/>
      <c r="BE40" s="53"/>
      <c r="BF40" s="53"/>
      <c r="BG40" s="53"/>
      <c r="BH40" s="53"/>
      <c r="BI40" s="53"/>
      <c r="BJ40" s="40"/>
      <c r="BK40" s="40"/>
      <c r="BL40" s="53"/>
      <c r="BM40" s="40"/>
      <c r="BN40" s="40"/>
      <c r="BO40" s="53"/>
      <c r="BP40" s="53"/>
      <c r="BQ40" s="53"/>
      <c r="BR40" s="53"/>
      <c r="BS40" s="53"/>
      <c r="BT40" s="53"/>
      <c r="BU40" s="53"/>
      <c r="BV40" s="40"/>
      <c r="BW40" s="40"/>
      <c r="BX40" s="53"/>
      <c r="BY40" s="40"/>
      <c r="BZ40" s="40"/>
      <c r="CA40" s="53"/>
      <c r="CB40" s="53"/>
      <c r="CC40" s="53"/>
      <c r="CD40" s="53"/>
      <c r="CE40" s="53"/>
      <c r="CF40" s="53"/>
      <c r="CG40" s="53"/>
      <c r="CH40" s="40"/>
      <c r="CI40" s="40"/>
      <c r="CJ40" s="53"/>
      <c r="CK40" s="40"/>
      <c r="CL40" s="40"/>
      <c r="CM40" s="53"/>
      <c r="CN40" s="53"/>
      <c r="CO40" s="53"/>
      <c r="CP40" s="53"/>
      <c r="CQ40" s="53"/>
      <c r="CR40" s="53"/>
      <c r="CS40" s="53"/>
      <c r="CT40" s="40"/>
      <c r="CU40" s="40"/>
      <c r="CV40" s="53"/>
      <c r="CW40" s="40"/>
      <c r="CX40" s="40"/>
      <c r="CY40" s="53"/>
      <c r="CZ40" s="53"/>
      <c r="DA40" s="53"/>
      <c r="DB40" s="53"/>
      <c r="DC40" s="53"/>
      <c r="DD40" s="53"/>
      <c r="DE40" s="53"/>
      <c r="DF40" s="40"/>
      <c r="DG40" s="40"/>
      <c r="DH40" s="53"/>
      <c r="DI40" s="40"/>
      <c r="DJ40" s="40"/>
      <c r="DK40" s="53"/>
      <c r="DL40" s="53"/>
      <c r="DM40" s="53"/>
      <c r="DN40" s="53"/>
      <c r="DO40" s="53"/>
      <c r="DP40" s="53"/>
      <c r="DQ40" s="53"/>
      <c r="DR40" s="40"/>
      <c r="DS40" s="40"/>
      <c r="DT40" s="53"/>
      <c r="DU40" s="53"/>
      <c r="DV40" s="53"/>
      <c r="DW40" s="53"/>
      <c r="DX40" s="53"/>
      <c r="DY40" s="54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</row>
    <row r="41" spans="142:150" ht="27" customHeight="1">
      <c r="EL41" s="45"/>
      <c r="EM41" s="45"/>
      <c r="EN41" s="45"/>
      <c r="EO41" s="45"/>
      <c r="EP41" s="45"/>
      <c r="EQ41" s="45"/>
      <c r="ER41" s="45"/>
      <c r="ES41" s="45"/>
      <c r="ET41" s="45"/>
    </row>
    <row r="42" spans="142:150" ht="27" customHeight="1">
      <c r="EL42" s="45"/>
      <c r="EM42" s="45"/>
      <c r="EN42" s="45"/>
      <c r="EO42" s="45"/>
      <c r="EP42" s="45"/>
      <c r="EQ42" s="45"/>
      <c r="ER42" s="45"/>
      <c r="ES42" s="45"/>
      <c r="ET42" s="45"/>
    </row>
    <row r="43" spans="142:150" ht="27" customHeight="1">
      <c r="EL43" s="45"/>
      <c r="EM43" s="45"/>
      <c r="EN43" s="45"/>
      <c r="EO43" s="45"/>
      <c r="EP43" s="45"/>
      <c r="EQ43" s="45"/>
      <c r="ER43" s="45"/>
      <c r="ES43" s="45"/>
      <c r="ET43" s="45"/>
    </row>
    <row r="44" spans="142:150" ht="27" customHeight="1">
      <c r="EL44" s="45"/>
      <c r="EM44" s="45"/>
      <c r="EN44" s="45"/>
      <c r="EO44" s="45"/>
      <c r="EP44" s="45"/>
      <c r="EQ44" s="45"/>
      <c r="ER44" s="45"/>
      <c r="ES44" s="45"/>
      <c r="ET44" s="45"/>
    </row>
    <row r="45" spans="142:150" ht="27" customHeight="1">
      <c r="EL45" s="45"/>
      <c r="EM45" s="45"/>
      <c r="EN45" s="45"/>
      <c r="EO45" s="45"/>
      <c r="EP45" s="45"/>
      <c r="EQ45" s="45"/>
      <c r="ER45" s="45"/>
      <c r="ES45" s="45"/>
      <c r="ET45" s="45"/>
    </row>
    <row r="46" spans="142:150" ht="27" customHeight="1">
      <c r="EL46" s="45"/>
      <c r="EM46" s="45"/>
      <c r="EN46" s="45"/>
      <c r="EO46" s="45"/>
      <c r="EP46" s="45"/>
      <c r="EQ46" s="45"/>
      <c r="ER46" s="45"/>
      <c r="ES46" s="45"/>
      <c r="ET46" s="45"/>
    </row>
  </sheetData>
  <sheetProtection/>
  <mergeCells count="193">
    <mergeCell ref="CN4:CN5"/>
    <mergeCell ref="CH4:CH5"/>
    <mergeCell ref="CI4:CI5"/>
    <mergeCell ref="CJ4:CJ5"/>
    <mergeCell ref="CK4:CK5"/>
    <mergeCell ref="CL4:CL5"/>
    <mergeCell ref="CM4:CM5"/>
    <mergeCell ref="BY4:BY5"/>
    <mergeCell ref="BZ4:BZ5"/>
    <mergeCell ref="CA4:CA5"/>
    <mergeCell ref="CB4:CB5"/>
    <mergeCell ref="CC4:CC5"/>
    <mergeCell ref="CD4:CD5"/>
    <mergeCell ref="BP4:BP5"/>
    <mergeCell ref="BQ4:BQ5"/>
    <mergeCell ref="BR4:BR5"/>
    <mergeCell ref="BS4:BS5"/>
    <mergeCell ref="BT4:BT5"/>
    <mergeCell ref="BU4:BU5"/>
    <mergeCell ref="BM4:BM5"/>
    <mergeCell ref="BN4:BN5"/>
    <mergeCell ref="BJ4:BJ5"/>
    <mergeCell ref="BK4:BK5"/>
    <mergeCell ref="BL4:BL5"/>
    <mergeCell ref="BO4:BO5"/>
    <mergeCell ref="BH4:BH5"/>
    <mergeCell ref="BC4:BC5"/>
    <mergeCell ref="BD4:BD5"/>
    <mergeCell ref="BE4:BE5"/>
    <mergeCell ref="BF4:BF5"/>
    <mergeCell ref="BI4:BI5"/>
    <mergeCell ref="AX4:AX5"/>
    <mergeCell ref="AY4:AY5"/>
    <mergeCell ref="AZ4:AZ5"/>
    <mergeCell ref="BA4:BA5"/>
    <mergeCell ref="BB4:BB5"/>
    <mergeCell ref="BG4:BG5"/>
    <mergeCell ref="AR4:AR5"/>
    <mergeCell ref="AS4:AS5"/>
    <mergeCell ref="AT4:AT5"/>
    <mergeCell ref="AU4:AU5"/>
    <mergeCell ref="AV4:AV5"/>
    <mergeCell ref="AW4:AW5"/>
    <mergeCell ref="AO4:AO5"/>
    <mergeCell ref="AP4:AP5"/>
    <mergeCell ref="AL4:AL5"/>
    <mergeCell ref="AM4:AM5"/>
    <mergeCell ref="AN4:AN5"/>
    <mergeCell ref="AQ4:AQ5"/>
    <mergeCell ref="AJ4:AJ5"/>
    <mergeCell ref="AE4:AE5"/>
    <mergeCell ref="AF4:AF5"/>
    <mergeCell ref="AG4:AG5"/>
    <mergeCell ref="AH4:AH5"/>
    <mergeCell ref="AK4:AK5"/>
    <mergeCell ref="Z4:Z5"/>
    <mergeCell ref="AA4:AA5"/>
    <mergeCell ref="AB4:AB5"/>
    <mergeCell ref="AC4:AC5"/>
    <mergeCell ref="AD4:AD5"/>
    <mergeCell ref="AI4:AI5"/>
    <mergeCell ref="T4:T5"/>
    <mergeCell ref="U4:U5"/>
    <mergeCell ref="V4:V5"/>
    <mergeCell ref="W4:W5"/>
    <mergeCell ref="X4:X5"/>
    <mergeCell ref="Y4:Y5"/>
    <mergeCell ref="Q4:Q5"/>
    <mergeCell ref="R4:R5"/>
    <mergeCell ref="N4:N5"/>
    <mergeCell ref="O4:O5"/>
    <mergeCell ref="P4:P5"/>
    <mergeCell ref="S4:S5"/>
    <mergeCell ref="L4:L5"/>
    <mergeCell ref="G4:G5"/>
    <mergeCell ref="H4:H5"/>
    <mergeCell ref="I4:I5"/>
    <mergeCell ref="J4:J5"/>
    <mergeCell ref="M4:M5"/>
    <mergeCell ref="BY3:CA3"/>
    <mergeCell ref="CB3:CD3"/>
    <mergeCell ref="BV4:BV5"/>
    <mergeCell ref="BW4:BW5"/>
    <mergeCell ref="BX4:BX5"/>
    <mergeCell ref="B4:B5"/>
    <mergeCell ref="C4:C5"/>
    <mergeCell ref="D4:D5"/>
    <mergeCell ref="E4:E5"/>
    <mergeCell ref="F4:F5"/>
    <mergeCell ref="BM3:BO3"/>
    <mergeCell ref="BP3:BR3"/>
    <mergeCell ref="BS3:BU3"/>
    <mergeCell ref="BG3:BI3"/>
    <mergeCell ref="BJ3:BL3"/>
    <mergeCell ref="BV3:BX3"/>
    <mergeCell ref="AX3:AZ3"/>
    <mergeCell ref="BA3:BC3"/>
    <mergeCell ref="BD3:BF3"/>
    <mergeCell ref="AO3:AQ3"/>
    <mergeCell ref="AR3:AT3"/>
    <mergeCell ref="AU3:AW3"/>
    <mergeCell ref="AX2:BI2"/>
    <mergeCell ref="Q3:S3"/>
    <mergeCell ref="T3:V3"/>
    <mergeCell ref="W3:Y3"/>
    <mergeCell ref="B3:D3"/>
    <mergeCell ref="E3:G3"/>
    <mergeCell ref="H3:J3"/>
    <mergeCell ref="K3:M3"/>
    <mergeCell ref="AI3:AK3"/>
    <mergeCell ref="AL3:AN3"/>
    <mergeCell ref="A2:A5"/>
    <mergeCell ref="N3:P3"/>
    <mergeCell ref="B2:M2"/>
    <mergeCell ref="N2:Y2"/>
    <mergeCell ref="Z2:AK2"/>
    <mergeCell ref="AL2:AW2"/>
    <mergeCell ref="Z3:AB3"/>
    <mergeCell ref="AC3:AE3"/>
    <mergeCell ref="AF3:AH3"/>
    <mergeCell ref="K4:K5"/>
    <mergeCell ref="BJ2:BU2"/>
    <mergeCell ref="BV2:CG2"/>
    <mergeCell ref="CH2:CS2"/>
    <mergeCell ref="CT2:DE2"/>
    <mergeCell ref="DF2:DQ2"/>
    <mergeCell ref="DR2:DU2"/>
    <mergeCell ref="CT3:CV3"/>
    <mergeCell ref="CW3:CY3"/>
    <mergeCell ref="CZ3:DB3"/>
    <mergeCell ref="DC3:DE3"/>
    <mergeCell ref="DV2:EK2"/>
    <mergeCell ref="CE3:CG3"/>
    <mergeCell ref="CH3:CJ3"/>
    <mergeCell ref="CK3:CM3"/>
    <mergeCell ref="CN3:CP3"/>
    <mergeCell ref="CQ3:CS3"/>
    <mergeCell ref="DT3:DT5"/>
    <mergeCell ref="DU3:DU5"/>
    <mergeCell ref="DF3:DH3"/>
    <mergeCell ref="DI3:DK3"/>
    <mergeCell ref="DL3:DN3"/>
    <mergeCell ref="DO3:DQ3"/>
    <mergeCell ref="DH4:DH5"/>
    <mergeCell ref="DI4:DI5"/>
    <mergeCell ref="DJ4:DJ5"/>
    <mergeCell ref="DK4:DK5"/>
    <mergeCell ref="DV3:DY3"/>
    <mergeCell ref="DZ3:EC3"/>
    <mergeCell ref="ED3:EG3"/>
    <mergeCell ref="EH3:EK4"/>
    <mergeCell ref="CE4:CE5"/>
    <mergeCell ref="CF4:CF5"/>
    <mergeCell ref="CG4:CG5"/>
    <mergeCell ref="CO4:CO5"/>
    <mergeCell ref="DR3:DR5"/>
    <mergeCell ref="DS3:DS5"/>
    <mergeCell ref="CT4:CT5"/>
    <mergeCell ref="CU4:CU5"/>
    <mergeCell ref="CP4:CP5"/>
    <mergeCell ref="CQ4:CQ5"/>
    <mergeCell ref="CR4:CR5"/>
    <mergeCell ref="CS4:CS5"/>
    <mergeCell ref="CV4:CV5"/>
    <mergeCell ref="CW4:CW5"/>
    <mergeCell ref="CX4:CX5"/>
    <mergeCell ref="CY4:CY5"/>
    <mergeCell ref="CZ4:CZ5"/>
    <mergeCell ref="DA4:DA5"/>
    <mergeCell ref="DF4:DF5"/>
    <mergeCell ref="DG4:DG5"/>
    <mergeCell ref="DB4:DB5"/>
    <mergeCell ref="DC4:DC5"/>
    <mergeCell ref="DD4:DD5"/>
    <mergeCell ref="DE4:DE5"/>
    <mergeCell ref="DL4:DL5"/>
    <mergeCell ref="DM4:DM5"/>
    <mergeCell ref="DN4:DN5"/>
    <mergeCell ref="DO4:DO5"/>
    <mergeCell ref="DP4:DP5"/>
    <mergeCell ref="DQ4:DQ5"/>
    <mergeCell ref="DV4:DV5"/>
    <mergeCell ref="DW4:DW5"/>
    <mergeCell ref="DX4:DX5"/>
    <mergeCell ref="DY4:DY5"/>
    <mergeCell ref="DZ4:DZ5"/>
    <mergeCell ref="EA4:EA5"/>
    <mergeCell ref="EB4:EB5"/>
    <mergeCell ref="EC4:EC5"/>
    <mergeCell ref="ED4:ED5"/>
    <mergeCell ref="EE4:EE5"/>
    <mergeCell ref="EF4:EF5"/>
    <mergeCell ref="EG4:EG5"/>
  </mergeCells>
  <printOptions/>
  <pageMargins left="0.1968503937007874" right="0.1968503937007874" top="0.15748031496062992" bottom="0.2362204724409449" header="0.15748031496062992" footer="0.15748031496062992"/>
  <pageSetup fitToWidth="5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Курсаева</cp:lastModifiedBy>
  <cp:lastPrinted>2019-05-20T08:02:19Z</cp:lastPrinted>
  <dcterms:created xsi:type="dcterms:W3CDTF">2011-03-11T03:03:58Z</dcterms:created>
  <dcterms:modified xsi:type="dcterms:W3CDTF">2019-05-20T08:06:16Z</dcterms:modified>
  <cp:category/>
  <cp:version/>
  <cp:contentType/>
  <cp:contentStatus/>
</cp:coreProperties>
</file>