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РА'!$A$1:$F$106</definedName>
  </definedNames>
  <calcPr fullCalcOnLoad="1"/>
</workbook>
</file>

<file path=xl/sharedStrings.xml><?xml version="1.0" encoding="utf-8"?>
<sst xmlns="http://schemas.openxmlformats.org/spreadsheetml/2006/main" count="211" uniqueCount="205">
  <si>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</si>
  <si>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</si>
  <si>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</si>
  <si>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</si>
  <si>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</si>
  <si>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</si>
  <si>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</si>
  <si>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</si>
  <si>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</si>
  <si>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</si>
  <si>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</si>
  <si>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</si>
  <si>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</si>
  <si>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</si>
  <si>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</si>
  <si>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</si>
  <si>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</si>
  <si>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</si>
  <si>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</si>
  <si>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</si>
  <si>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</si>
  <si>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</si>
  <si>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</si>
  <si>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</si>
  <si>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</si>
  <si>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</si>
  <si>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</si>
  <si>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</si>
  <si>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</si>
  <si>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</si>
  <si>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</si>
  <si>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</si>
  <si>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</si>
  <si>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</si>
  <si>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</si>
  <si>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</si>
  <si>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</si>
  <si>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</si>
  <si>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</si>
  <si>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</si>
  <si>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</si>
  <si>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</si>
  <si>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</si>
  <si>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</si>
  <si>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</si>
  <si>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</si>
  <si>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</si>
  <si>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</si>
  <si>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</si>
  <si>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</si>
  <si>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</si>
  <si>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</si>
  <si>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</si>
  <si>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</si>
  <si>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</si>
  <si>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</si>
  <si>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</si>
  <si>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</si>
  <si>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</si>
  <si>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</si>
  <si>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</si>
  <si>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</si>
  <si>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</si>
  <si>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</si>
  <si>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</si>
  <si>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</si>
  <si>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</si>
  <si>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</si>
  <si>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</si>
  <si>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</si>
  <si>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</si>
  <si>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</si>
  <si>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</si>
  <si>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</si>
  <si>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</si>
  <si>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</si>
  <si>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</si>
  <si>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</si>
  <si>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</si>
  <si>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</si>
  <si>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</si>
  <si>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</si>
  <si>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</si>
  <si>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</si>
  <si>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</si>
  <si>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</si>
  <si>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</si>
  <si>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</si>
  <si>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</si>
  <si>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</si>
  <si>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</si>
  <si>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</si>
  <si>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</si>
  <si>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</si>
  <si>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</si>
  <si>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</si>
  <si>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</si>
  <si>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</si>
  <si>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</si>
  <si>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</si>
  <si>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</si>
  <si>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</si>
  <si>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</si>
  <si>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</si>
  <si>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</si>
  <si>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</si>
  <si>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</si>
  <si>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</si>
  <si>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</si>
  <si>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</si>
  <si>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</si>
  <si>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</si>
  <si>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</si>
  <si>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</si>
  <si>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</si>
  <si>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</si>
  <si>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</si>
  <si>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</si>
  <si>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</si>
  <si>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</si>
  <si>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</si>
  <si>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</si>
  <si>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</si>
  <si>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</si>
  <si>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</si>
  <si>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</si>
  <si>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</si>
  <si>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Дотации бюджетам на частичную компенсацию дополнительных расходов на повышение оплаты труда работников бюджетной сферы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</si>
  <si>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</si>
  <si>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</si>
  <si>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</si>
  <si>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</si>
  <si>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</si>
  <si>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</si>
  <si>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</si>
  <si>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</si>
  <si>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</si>
  <si>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</si>
  <si>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</si>
  <si>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</si>
  <si>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</si>
  <si>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</si>
  <si>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</si>
  <si>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</si>
  <si>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</si>
  <si>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</si>
  <si>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</si>
  <si>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</si>
  <si>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</si>
  <si>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</si>
  <si>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</si>
  <si>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</si>
  <si>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</si>
  <si>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</si>
  <si>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</si>
  <si>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</si>
  <si>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</si>
  <si>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</si>
  <si>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</si>
  <si>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</si>
  <si>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</si>
  <si>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</si>
  <si>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</si>
  <si>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</si>
  <si>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</si>
  <si>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</si>
  <si>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</si>
  <si>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</si>
  <si>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</si>
  <si>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00020400000000000000</t>
  </si>
  <si>
    <t>Безвозмездные поступления от негосударственных организаций</t>
  </si>
  <si>
    <t>00011623000000000140</t>
  </si>
  <si>
    <t>Доходы от возмещения ущерба при возникновении страховых случаев</t>
  </si>
  <si>
    <t>Исполнено на 01.04.2019 года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</si>
  <si>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</si>
  <si>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</si>
  <si>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</si>
  <si>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</si>
  <si>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</si>
  <si>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</si>
  <si>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</si>
  <si>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</si>
  <si>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</si>
  <si>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</si>
  <si>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</si>
  <si>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00020302010020000150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</si>
  <si>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</si>
  <si>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</si>
  <si>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</si>
  <si>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</si>
  <si>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</si>
  <si>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</si>
  <si>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00021902000020000150</t>
  </si>
  <si>
    <t>00020702000020000150</t>
  </si>
  <si>
    <t>00011601000000000140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</si>
  <si>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</si>
  <si>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</si>
  <si>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</si>
  <si>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</si>
  <si>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</si>
  <si>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</si>
  <si>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00011611000000000140</t>
  </si>
  <si>
    <t>Исполнено на 01.04.2020 года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</si>
  <si>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</si>
  <si>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Сведения об исполнении консолидированного бюджета Республики Алтай по доходам в разрезе видов доходов  за 1 квартал 2020 год в сравнении с 1 кварталом 2019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</si>
</sst>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top" wrapText="1"/>
    </xf>
    <xf numFmtId="183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185" fontId="2" fillId="0" borderId="0" xfId="0" applyNumberFormat="1" applyFont="1" applyFill="1" applyAlignment="1">
      <alignment wrapText="1"/>
    </xf>
    <xf numFmtId="185" fontId="5" fillId="0" borderId="12" xfId="0" applyNumberFormat="1" applyFont="1" applyFill="1" applyBorder="1" applyAlignment="1">
      <alignment horizontal="center" vertical="center"/>
    </xf>
    <xf numFmtId="0" fontId="5" fillId="0" borderId="14" xfId="33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49" fontId="5" fillId="0" borderId="14" xfId="34" applyNumberFormat="1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85" fontId="5" fillId="0" borderId="14" xfId="0" applyNumberFormat="1" applyFont="1" applyFill="1" applyBorder="1" applyAlignment="1">
      <alignment horizontal="center" vertical="center" wrapText="1"/>
    </xf>
    <xf numFmtId="185" fontId="24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" sqref="C8"/>
    </sheetView>
  </sheetViews>
  <sheetFormatPr defaultColWidth="8.7109375" defaultRowHeight="15"/>
  <cols>
    <col min="1" max="1" width="52.7109375" style="7" customWidth="1"/>
    <col min="2" max="2" width="27.00390625" style="12" customWidth="1"/>
    <col min="3" max="3" width="16.00390625" style="1" customWidth="1"/>
    <col min="4" max="4" width="18.00390625" style="16" customWidth="1"/>
    <col min="5" max="5" width="15.7109375" style="1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29" t="s">
        <v>204</v>
      </c>
      <c r="B1" s="22"/>
      <c r="C1" s="22"/>
      <c r="D1" s="22"/>
      <c r="E1" s="22"/>
      <c r="F1" s="22"/>
      <c r="G1" s="15"/>
    </row>
    <row r="2" ht="15.75">
      <c r="F2" s="3" t="s">
        <v>123</v>
      </c>
    </row>
    <row r="3" spans="1:6" ht="22.5" customHeight="1">
      <c r="A3" s="18" t="s">
        <v>118</v>
      </c>
      <c r="B3" s="23" t="s">
        <v>119</v>
      </c>
      <c r="C3" s="25" t="s">
        <v>173</v>
      </c>
      <c r="D3" s="27" t="s">
        <v>202</v>
      </c>
      <c r="E3" s="20" t="s">
        <v>120</v>
      </c>
      <c r="F3" s="21"/>
    </row>
    <row r="4" spans="1:6" s="2" customFormat="1" ht="60" customHeight="1">
      <c r="A4" s="19"/>
      <c r="B4" s="24"/>
      <c r="C4" s="26"/>
      <c r="D4" s="28"/>
      <c r="E4" s="5" t="s">
        <v>121</v>
      </c>
      <c r="F4" s="4" t="s">
        <v>122</v>
      </c>
    </row>
    <row r="5" spans="1:6" ht="15.75">
      <c r="A5" s="9" t="s">
        <v>0</v>
      </c>
      <c r="B5" s="6" t="s">
        <v>1</v>
      </c>
      <c r="C5" s="11">
        <f>C6+C86</f>
        <v>4652431.6</v>
      </c>
      <c r="D5" s="17">
        <f>D6+D86</f>
        <v>5454532.817</v>
      </c>
      <c r="E5" s="11">
        <f>D5-C5</f>
        <v>802101.2170000002</v>
      </c>
      <c r="F5" s="11">
        <f>D5/C5*100</f>
        <v>117.24047306788992</v>
      </c>
    </row>
    <row r="6" spans="1:6" ht="15.75">
      <c r="A6" s="8" t="s">
        <v>2</v>
      </c>
      <c r="B6" s="6" t="s">
        <v>3</v>
      </c>
      <c r="C6" s="11">
        <f>C7+C32</f>
        <v>1380050.7999999998</v>
      </c>
      <c r="D6" s="17">
        <f>D7+D32</f>
        <v>1978088.2169999997</v>
      </c>
      <c r="E6" s="11">
        <f aca="true" t="shared" si="0" ref="E6:E105">D6-C6</f>
        <v>598037.4169999999</v>
      </c>
      <c r="F6" s="11">
        <f aca="true" t="shared" si="1" ref="F6:F105">D6/C6*100</f>
        <v>143.33444949997494</v>
      </c>
    </row>
    <row r="7" spans="1:6" ht="15.75">
      <c r="A7" s="8" t="s">
        <v>4</v>
      </c>
      <c r="B7" s="6"/>
      <c r="C7" s="11">
        <f>C8+C11+C13+C18+C23+C26+C31</f>
        <v>1275760.9999999998</v>
      </c>
      <c r="D7" s="17">
        <f>D8+D11+D13+D18+D23+D26+D31</f>
        <v>1831360.4089999998</v>
      </c>
      <c r="E7" s="11">
        <f t="shared" si="0"/>
        <v>555599.409</v>
      </c>
      <c r="F7" s="11">
        <f t="shared" si="1"/>
        <v>143.55043060573257</v>
      </c>
    </row>
    <row r="8" spans="1:6" ht="15.75">
      <c r="A8" s="8" t="s">
        <v>5</v>
      </c>
      <c r="B8" s="6" t="s">
        <v>6</v>
      </c>
      <c r="C8" s="11">
        <f>SUM(C9:C10)</f>
        <v>839059.9</v>
      </c>
      <c r="D8" s="17">
        <f>SUM(D9:D10)</f>
        <v>1007415.402</v>
      </c>
      <c r="E8" s="11">
        <f t="shared" si="0"/>
        <v>168355.50199999998</v>
      </c>
      <c r="F8" s="11">
        <f t="shared" si="1"/>
        <v>120.0647774968152</v>
      </c>
    </row>
    <row r="9" spans="1:6" ht="15.75">
      <c r="A9" s="8" t="s">
        <v>7</v>
      </c>
      <c r="B9" s="6" t="s">
        <v>8</v>
      </c>
      <c r="C9" s="11">
        <v>257423.5</v>
      </c>
      <c r="D9" s="17">
        <v>322808.318</v>
      </c>
      <c r="E9" s="11">
        <f t="shared" si="0"/>
        <v>65384.81800000003</v>
      </c>
      <c r="F9" s="11">
        <f t="shared" si="1"/>
        <v>125.39970826284315</v>
      </c>
    </row>
    <row r="10" spans="1:6" ht="15.75">
      <c r="A10" s="8" t="s">
        <v>9</v>
      </c>
      <c r="B10" s="6" t="s">
        <v>10</v>
      </c>
      <c r="C10" s="11">
        <v>581636.4</v>
      </c>
      <c r="D10" s="17">
        <v>684607.084</v>
      </c>
      <c r="E10" s="11">
        <f t="shared" si="0"/>
        <v>102970.68400000001</v>
      </c>
      <c r="F10" s="11">
        <f t="shared" si="1"/>
        <v>117.70361758651968</v>
      </c>
    </row>
    <row r="11" spans="1:6" ht="47.25">
      <c r="A11" s="8" t="s">
        <v>11</v>
      </c>
      <c r="B11" s="6" t="s">
        <v>12</v>
      </c>
      <c r="C11" s="11">
        <f>C12</f>
        <v>237196</v>
      </c>
      <c r="D11" s="17">
        <f>D12</f>
        <v>546044.125</v>
      </c>
      <c r="E11" s="11">
        <f t="shared" si="0"/>
        <v>308848.125</v>
      </c>
      <c r="F11" s="11">
        <f t="shared" si="1"/>
        <v>230.20798200644194</v>
      </c>
    </row>
    <row r="12" spans="1:6" ht="36.75" customHeight="1">
      <c r="A12" s="8" t="s">
        <v>13</v>
      </c>
      <c r="B12" s="6" t="s">
        <v>14</v>
      </c>
      <c r="C12" s="11">
        <v>237196</v>
      </c>
      <c r="D12" s="17">
        <v>546044.125</v>
      </c>
      <c r="E12" s="11">
        <f t="shared" si="0"/>
        <v>308848.125</v>
      </c>
      <c r="F12" s="11">
        <f t="shared" si="1"/>
        <v>230.20798200644194</v>
      </c>
    </row>
    <row r="13" spans="1:6" ht="15.75">
      <c r="A13" s="8" t="s">
        <v>15</v>
      </c>
      <c r="B13" s="6" t="s">
        <v>16</v>
      </c>
      <c r="C13" s="11">
        <f>SUM(C14:C17)</f>
        <v>82735.90000000001</v>
      </c>
      <c r="D13" s="17">
        <f>SUM(D14:D17)</f>
        <v>96325.184</v>
      </c>
      <c r="E13" s="11">
        <f t="shared" si="0"/>
        <v>13589.283999999985</v>
      </c>
      <c r="F13" s="11">
        <f t="shared" si="1"/>
        <v>116.42489415114838</v>
      </c>
    </row>
    <row r="14" spans="1:6" ht="31.5" customHeight="1">
      <c r="A14" s="8" t="s">
        <v>128</v>
      </c>
      <c r="B14" s="6" t="s">
        <v>129</v>
      </c>
      <c r="C14" s="11">
        <v>59705.4</v>
      </c>
      <c r="D14" s="17">
        <v>71540.525</v>
      </c>
      <c r="E14" s="11">
        <f>D14-C14</f>
        <v>11835.124999999993</v>
      </c>
      <c r="F14" s="11">
        <f>D14/C14*100</f>
        <v>119.822536989954</v>
      </c>
    </row>
    <row r="15" spans="1:6" ht="31.5">
      <c r="A15" s="8" t="s">
        <v>130</v>
      </c>
      <c r="B15" s="6" t="s">
        <v>131</v>
      </c>
      <c r="C15" s="11">
        <v>16976.2</v>
      </c>
      <c r="D15" s="17">
        <v>19714.671</v>
      </c>
      <c r="E15" s="11">
        <f>D15-C15</f>
        <v>2738.4709999999977</v>
      </c>
      <c r="F15" s="11">
        <f>D15/C15*100</f>
        <v>116.13123667251799</v>
      </c>
    </row>
    <row r="16" spans="1:6" ht="15.75">
      <c r="A16" s="8" t="s">
        <v>17</v>
      </c>
      <c r="B16" s="6" t="s">
        <v>18</v>
      </c>
      <c r="C16" s="11">
        <v>5563</v>
      </c>
      <c r="D16" s="17">
        <v>4648.194</v>
      </c>
      <c r="E16" s="11">
        <f>D16-C16</f>
        <v>-914.8059999999996</v>
      </c>
      <c r="F16" s="11">
        <f>D16/C16*100</f>
        <v>83.55552759302536</v>
      </c>
    </row>
    <row r="17" spans="1:6" ht="33" customHeight="1">
      <c r="A17" s="8" t="s">
        <v>132</v>
      </c>
      <c r="B17" s="6" t="s">
        <v>133</v>
      </c>
      <c r="C17" s="11">
        <v>491.3</v>
      </c>
      <c r="D17" s="17">
        <v>421.794</v>
      </c>
      <c r="E17" s="11">
        <f>D17-C17</f>
        <v>-69.50600000000003</v>
      </c>
      <c r="F17" s="11">
        <f>D17/C17*100</f>
        <v>85.85263586403418</v>
      </c>
    </row>
    <row r="18" spans="1:6" ht="15.75">
      <c r="A18" s="8" t="s">
        <v>19</v>
      </c>
      <c r="B18" s="6" t="s">
        <v>20</v>
      </c>
      <c r="C18" s="11">
        <f>SUM(C19:C22)+0.1</f>
        <v>93816.8</v>
      </c>
      <c r="D18" s="17">
        <f>SUM(D19:D22)</f>
        <v>156531.682</v>
      </c>
      <c r="E18" s="11">
        <f t="shared" si="0"/>
        <v>62714.882</v>
      </c>
      <c r="F18" s="11">
        <f t="shared" si="1"/>
        <v>166.84824253225435</v>
      </c>
    </row>
    <row r="19" spans="1:6" ht="15.75">
      <c r="A19" s="8" t="s">
        <v>134</v>
      </c>
      <c r="B19" s="6" t="s">
        <v>135</v>
      </c>
      <c r="C19" s="11">
        <v>3516.4</v>
      </c>
      <c r="D19" s="17">
        <v>2161.246</v>
      </c>
      <c r="E19" s="11">
        <f aca="true" t="shared" si="2" ref="E19:E25">D19-C19</f>
        <v>-1355.154</v>
      </c>
      <c r="F19" s="11">
        <f aca="true" t="shared" si="3" ref="F19:F25">D19/C19*100</f>
        <v>61.46189284495507</v>
      </c>
    </row>
    <row r="20" spans="1:6" ht="15.75">
      <c r="A20" s="8" t="s">
        <v>21</v>
      </c>
      <c r="B20" s="6" t="s">
        <v>22</v>
      </c>
      <c r="C20" s="11">
        <v>48332.5</v>
      </c>
      <c r="D20" s="17">
        <v>102238.443</v>
      </c>
      <c r="E20" s="11">
        <f t="shared" si="2"/>
        <v>53905.943</v>
      </c>
      <c r="F20" s="11">
        <f t="shared" si="3"/>
        <v>211.53146019758958</v>
      </c>
    </row>
    <row r="21" spans="1:6" ht="15.75">
      <c r="A21" s="8" t="s">
        <v>23</v>
      </c>
      <c r="B21" s="6" t="s">
        <v>24</v>
      </c>
      <c r="C21" s="11">
        <v>19933.3</v>
      </c>
      <c r="D21" s="17">
        <v>21612.668</v>
      </c>
      <c r="E21" s="11">
        <f t="shared" si="2"/>
        <v>1679.3680000000022</v>
      </c>
      <c r="F21" s="11">
        <f t="shared" si="3"/>
        <v>108.42493716544676</v>
      </c>
    </row>
    <row r="22" spans="1:6" ht="15.75">
      <c r="A22" s="8" t="s">
        <v>136</v>
      </c>
      <c r="B22" s="6" t="s">
        <v>137</v>
      </c>
      <c r="C22" s="11">
        <v>22034.5</v>
      </c>
      <c r="D22" s="17">
        <v>30519.325</v>
      </c>
      <c r="E22" s="11">
        <f t="shared" si="2"/>
        <v>8484.825</v>
      </c>
      <c r="F22" s="11">
        <f t="shared" si="3"/>
        <v>138.5070003857587</v>
      </c>
    </row>
    <row r="23" spans="1:6" ht="47.25">
      <c r="A23" s="8" t="s">
        <v>25</v>
      </c>
      <c r="B23" s="6" t="s">
        <v>26</v>
      </c>
      <c r="C23" s="11">
        <f>SUM(C24:C25)</f>
        <v>10266.800000000001</v>
      </c>
      <c r="D23" s="17">
        <f>SUM(D24:D25)</f>
        <v>11880.363000000001</v>
      </c>
      <c r="E23" s="11">
        <f t="shared" si="2"/>
        <v>1613.563</v>
      </c>
      <c r="F23" s="11">
        <f t="shared" si="3"/>
        <v>115.7163186192387</v>
      </c>
    </row>
    <row r="24" spans="1:6" ht="15.75">
      <c r="A24" s="8" t="s">
        <v>138</v>
      </c>
      <c r="B24" s="6" t="s">
        <v>139</v>
      </c>
      <c r="C24" s="11">
        <v>10046.1</v>
      </c>
      <c r="D24" s="17">
        <v>11730.618</v>
      </c>
      <c r="E24" s="11">
        <f t="shared" si="2"/>
        <v>1684.518</v>
      </c>
      <c r="F24" s="11">
        <f t="shared" si="3"/>
        <v>116.76788007286409</v>
      </c>
    </row>
    <row r="25" spans="1:6" ht="48" customHeight="1">
      <c r="A25" s="8" t="s">
        <v>27</v>
      </c>
      <c r="B25" s="6" t="s">
        <v>28</v>
      </c>
      <c r="C25" s="11">
        <v>220.7</v>
      </c>
      <c r="D25" s="17">
        <v>149.745</v>
      </c>
      <c r="E25" s="11">
        <f t="shared" si="2"/>
        <v>-70.95499999999998</v>
      </c>
      <c r="F25" s="11">
        <f t="shared" si="3"/>
        <v>67.85002265518804</v>
      </c>
    </row>
    <row r="26" spans="1:6" ht="15.75">
      <c r="A26" s="8" t="s">
        <v>29</v>
      </c>
      <c r="B26" s="6" t="s">
        <v>30</v>
      </c>
      <c r="C26" s="11">
        <f>SUM(C27:C30)</f>
        <v>12682.2</v>
      </c>
      <c r="D26" s="17">
        <f>SUM(D27:D30)</f>
        <v>13153.956</v>
      </c>
      <c r="E26" s="11">
        <f t="shared" si="0"/>
        <v>471.7559999999994</v>
      </c>
      <c r="F26" s="11">
        <f t="shared" si="1"/>
        <v>103.71982779013105</v>
      </c>
    </row>
    <row r="27" spans="1:6" ht="47.25">
      <c r="A27" s="8" t="s">
        <v>140</v>
      </c>
      <c r="B27" s="6" t="s">
        <v>141</v>
      </c>
      <c r="C27" s="11">
        <v>6057.7</v>
      </c>
      <c r="D27" s="17">
        <v>6440.582</v>
      </c>
      <c r="E27" s="11">
        <f>D27-C27</f>
        <v>382.8820000000005</v>
      </c>
      <c r="F27" s="11">
        <f>D27/C27*100</f>
        <v>106.3205837198937</v>
      </c>
    </row>
    <row r="28" spans="1:6" ht="63">
      <c r="A28" s="8" t="s">
        <v>142</v>
      </c>
      <c r="B28" s="6" t="s">
        <v>143</v>
      </c>
      <c r="C28" s="11">
        <v>71.1</v>
      </c>
      <c r="D28" s="17">
        <v>47.188</v>
      </c>
      <c r="E28" s="11">
        <f>D28-C28</f>
        <v>-23.911999999999992</v>
      </c>
      <c r="F28" s="11">
        <f>D28/C28*100</f>
        <v>66.36849507735585</v>
      </c>
    </row>
    <row r="29" spans="1:6" ht="84" customHeight="1">
      <c r="A29" s="8" t="s">
        <v>166</v>
      </c>
      <c r="B29" s="6" t="s">
        <v>165</v>
      </c>
      <c r="C29" s="11">
        <v>226.5</v>
      </c>
      <c r="D29" s="17">
        <v>233.15</v>
      </c>
      <c r="E29" s="11">
        <f>D29-C29</f>
        <v>6.650000000000006</v>
      </c>
      <c r="F29" s="11">
        <f>D29/C29*100</f>
        <v>102.93598233995584</v>
      </c>
    </row>
    <row r="30" spans="1:6" ht="48" customHeight="1">
      <c r="A30" s="8" t="s">
        <v>31</v>
      </c>
      <c r="B30" s="6" t="s">
        <v>32</v>
      </c>
      <c r="C30" s="11">
        <v>6326.9</v>
      </c>
      <c r="D30" s="17">
        <v>6433.036</v>
      </c>
      <c r="E30" s="11">
        <f t="shared" si="0"/>
        <v>106.13600000000042</v>
      </c>
      <c r="F30" s="11">
        <f t="shared" si="1"/>
        <v>101.67753560195356</v>
      </c>
    </row>
    <row r="31" spans="1:6" ht="49.5" customHeight="1">
      <c r="A31" s="8" t="s">
        <v>33</v>
      </c>
      <c r="B31" s="6" t="s">
        <v>34</v>
      </c>
      <c r="C31" s="11">
        <v>3.4</v>
      </c>
      <c r="D31" s="17">
        <v>9.697</v>
      </c>
      <c r="E31" s="11">
        <f t="shared" si="0"/>
        <v>6.296999999999999</v>
      </c>
      <c r="F31" s="11">
        <f t="shared" si="1"/>
        <v>285.20588235294116</v>
      </c>
    </row>
    <row r="32" spans="1:6" ht="15.75">
      <c r="A32" s="8" t="s">
        <v>35</v>
      </c>
      <c r="B32" s="6"/>
      <c r="C32" s="11">
        <f>C33+C42+C46+C49+C53+C55+C82-0.1</f>
        <v>104289.79999999999</v>
      </c>
      <c r="D32" s="17">
        <f>D33+D42+D46+D49+D53+D55+D82</f>
        <v>146727.808</v>
      </c>
      <c r="E32" s="11">
        <f t="shared" si="0"/>
        <v>42438.008</v>
      </c>
      <c r="F32" s="11">
        <f t="shared" si="1"/>
        <v>140.69238602432836</v>
      </c>
    </row>
    <row r="33" spans="1:6" ht="45.75" customHeight="1">
      <c r="A33" s="8" t="s">
        <v>36</v>
      </c>
      <c r="B33" s="6" t="s">
        <v>37</v>
      </c>
      <c r="C33" s="11">
        <f>SUM(C34:C41)</f>
        <v>18295.8</v>
      </c>
      <c r="D33" s="17">
        <f>SUM(D34:D41)</f>
        <v>19747.176</v>
      </c>
      <c r="E33" s="11">
        <f t="shared" si="0"/>
        <v>1451.3760000000002</v>
      </c>
      <c r="F33" s="11">
        <f t="shared" si="1"/>
        <v>107.93283704456759</v>
      </c>
    </row>
    <row r="34" spans="1:6" ht="95.25" customHeight="1">
      <c r="A34" s="8" t="s">
        <v>125</v>
      </c>
      <c r="B34" s="6" t="s">
        <v>126</v>
      </c>
      <c r="C34" s="11">
        <v>0</v>
      </c>
      <c r="D34" s="17">
        <v>0</v>
      </c>
      <c r="E34" s="11">
        <f>D34-C34</f>
        <v>0</v>
      </c>
      <c r="F34" s="11" t="e">
        <f>D34/C34*100</f>
        <v>#DIV/0!</v>
      </c>
    </row>
    <row r="35" spans="1:6" ht="33.75" customHeight="1">
      <c r="A35" s="8" t="s">
        <v>38</v>
      </c>
      <c r="B35" s="6" t="s">
        <v>39</v>
      </c>
      <c r="C35" s="11">
        <v>0</v>
      </c>
      <c r="D35" s="17">
        <v>6.208</v>
      </c>
      <c r="E35" s="11">
        <f t="shared" si="0"/>
        <v>6.208</v>
      </c>
      <c r="F35" s="11" t="e">
        <f t="shared" si="1"/>
        <v>#DIV/0!</v>
      </c>
    </row>
    <row r="36" spans="1:6" ht="114" customHeight="1">
      <c r="A36" s="8" t="s">
        <v>40</v>
      </c>
      <c r="B36" s="6" t="s">
        <v>41</v>
      </c>
      <c r="C36" s="11">
        <v>17216.8</v>
      </c>
      <c r="D36" s="17">
        <v>18971.802</v>
      </c>
      <c r="E36" s="11">
        <f t="shared" si="0"/>
        <v>1755.0020000000004</v>
      </c>
      <c r="F36" s="11">
        <f t="shared" si="1"/>
        <v>110.19354351563588</v>
      </c>
    </row>
    <row r="37" spans="1:6" ht="50.25" customHeight="1">
      <c r="A37" s="8" t="s">
        <v>164</v>
      </c>
      <c r="B37" s="6" t="s">
        <v>41</v>
      </c>
      <c r="C37" s="11">
        <v>0</v>
      </c>
      <c r="D37" s="17">
        <v>0</v>
      </c>
      <c r="E37" s="11">
        <f>D37-C37</f>
        <v>0</v>
      </c>
      <c r="F37" s="11" t="e">
        <f t="shared" si="1"/>
        <v>#DIV/0!</v>
      </c>
    </row>
    <row r="38" spans="1:6" ht="30.75" customHeight="1">
      <c r="A38" s="8" t="s">
        <v>144</v>
      </c>
      <c r="B38" s="6" t="s">
        <v>41</v>
      </c>
      <c r="C38" s="11">
        <v>0</v>
      </c>
      <c r="D38" s="17">
        <v>0</v>
      </c>
      <c r="E38" s="11">
        <f>D38-C38</f>
        <v>0</v>
      </c>
      <c r="F38" s="11" t="e">
        <f>D38/C38*100</f>
        <v>#DIV/0!</v>
      </c>
    </row>
    <row r="39" spans="1:6" ht="72" customHeight="1">
      <c r="A39" s="8" t="s">
        <v>146</v>
      </c>
      <c r="B39" s="6" t="s">
        <v>145</v>
      </c>
      <c r="C39" s="11"/>
      <c r="D39" s="17">
        <v>0</v>
      </c>
      <c r="E39" s="11"/>
      <c r="F39" s="11"/>
    </row>
    <row r="40" spans="1:6" ht="111" customHeight="1">
      <c r="A40" s="8" t="s">
        <v>146</v>
      </c>
      <c r="B40" s="6" t="s">
        <v>147</v>
      </c>
      <c r="C40" s="11">
        <v>62.1</v>
      </c>
      <c r="D40" s="17">
        <v>2.023</v>
      </c>
      <c r="E40" s="11">
        <f>D40-C40</f>
        <v>-60.077</v>
      </c>
      <c r="F40" s="11">
        <f>D40/C40*100</f>
        <v>3.2576489533011275</v>
      </c>
    </row>
    <row r="41" spans="1:6" ht="110.25">
      <c r="A41" s="8" t="s">
        <v>42</v>
      </c>
      <c r="B41" s="6" t="s">
        <v>43</v>
      </c>
      <c r="C41" s="11">
        <v>1016.9</v>
      </c>
      <c r="D41" s="17">
        <v>767.143</v>
      </c>
      <c r="E41" s="11">
        <f t="shared" si="0"/>
        <v>-249.75699999999995</v>
      </c>
      <c r="F41" s="11">
        <f t="shared" si="1"/>
        <v>75.43937456977088</v>
      </c>
    </row>
    <row r="42" spans="1:6" ht="31.5">
      <c r="A42" s="8" t="s">
        <v>44</v>
      </c>
      <c r="B42" s="6" t="s">
        <v>45</v>
      </c>
      <c r="C42" s="11">
        <f>C43+C44+C45-0.1</f>
        <v>14723.4</v>
      </c>
      <c r="D42" s="17">
        <f>D43+D44+D45</f>
        <v>13832.252</v>
      </c>
      <c r="E42" s="11">
        <f t="shared" si="0"/>
        <v>-891.1479999999992</v>
      </c>
      <c r="F42" s="11">
        <f t="shared" si="1"/>
        <v>93.94740345300679</v>
      </c>
    </row>
    <row r="43" spans="1:6" ht="31.5">
      <c r="A43" s="8" t="s">
        <v>46</v>
      </c>
      <c r="B43" s="6" t="s">
        <v>47</v>
      </c>
      <c r="C43" s="11">
        <v>4239.2</v>
      </c>
      <c r="D43" s="17">
        <v>1930.229</v>
      </c>
      <c r="E43" s="11">
        <f t="shared" si="0"/>
        <v>-2308.9709999999995</v>
      </c>
      <c r="F43" s="11">
        <f t="shared" si="1"/>
        <v>45.532859973579924</v>
      </c>
    </row>
    <row r="44" spans="1:6" ht="15.75">
      <c r="A44" s="8" t="s">
        <v>48</v>
      </c>
      <c r="B44" s="6" t="s">
        <v>49</v>
      </c>
      <c r="C44" s="11">
        <v>106.5</v>
      </c>
      <c r="D44" s="17">
        <v>63.943</v>
      </c>
      <c r="E44" s="11">
        <f t="shared" si="0"/>
        <v>-42.557</v>
      </c>
      <c r="F44" s="11">
        <f t="shared" si="1"/>
        <v>60.04037558685445</v>
      </c>
    </row>
    <row r="45" spans="1:6" ht="15.75">
      <c r="A45" s="8" t="s">
        <v>50</v>
      </c>
      <c r="B45" s="6" t="s">
        <v>51</v>
      </c>
      <c r="C45" s="11">
        <v>10377.8</v>
      </c>
      <c r="D45" s="17">
        <v>11838.08</v>
      </c>
      <c r="E45" s="11">
        <f t="shared" si="0"/>
        <v>1460.2800000000007</v>
      </c>
      <c r="F45" s="11">
        <f t="shared" si="1"/>
        <v>114.07119042571645</v>
      </c>
    </row>
    <row r="46" spans="1:6" ht="31.5">
      <c r="A46" s="8" t="s">
        <v>174</v>
      </c>
      <c r="B46" s="6" t="s">
        <v>52</v>
      </c>
      <c r="C46" s="11">
        <f>C47+C48</f>
        <v>9771.8</v>
      </c>
      <c r="D46" s="17">
        <f>D47+D48</f>
        <v>45756.849</v>
      </c>
      <c r="E46" s="11">
        <f t="shared" si="0"/>
        <v>35985.049</v>
      </c>
      <c r="F46" s="11">
        <f t="shared" si="1"/>
        <v>468.25404736077286</v>
      </c>
    </row>
    <row r="47" spans="1:6" ht="19.5" customHeight="1">
      <c r="A47" s="8" t="s">
        <v>53</v>
      </c>
      <c r="B47" s="6" t="s">
        <v>54</v>
      </c>
      <c r="C47" s="11">
        <v>5895.2</v>
      </c>
      <c r="D47" s="17">
        <v>8777.233</v>
      </c>
      <c r="E47" s="11">
        <f t="shared" si="0"/>
        <v>2882.0330000000004</v>
      </c>
      <c r="F47" s="11">
        <f t="shared" si="1"/>
        <v>148.88779006649477</v>
      </c>
    </row>
    <row r="48" spans="1:6" ht="19.5" customHeight="1">
      <c r="A48" s="8" t="s">
        <v>55</v>
      </c>
      <c r="B48" s="6" t="s">
        <v>56</v>
      </c>
      <c r="C48" s="11">
        <v>3876.6</v>
      </c>
      <c r="D48" s="17">
        <v>36979.616</v>
      </c>
      <c r="E48" s="11">
        <f t="shared" si="0"/>
        <v>33103.016</v>
      </c>
      <c r="F48" s="11">
        <f t="shared" si="1"/>
        <v>953.9187948202033</v>
      </c>
    </row>
    <row r="49" spans="1:6" ht="30.75" customHeight="1">
      <c r="A49" s="8" t="s">
        <v>57</v>
      </c>
      <c r="B49" s="6" t="s">
        <v>58</v>
      </c>
      <c r="C49" s="11">
        <f>SUM(C50:C52)</f>
        <v>9343.699999999999</v>
      </c>
      <c r="D49" s="17">
        <f>SUM(D50:D52)</f>
        <v>12006.057999999999</v>
      </c>
      <c r="E49" s="11">
        <f t="shared" si="0"/>
        <v>2662.358</v>
      </c>
      <c r="F49" s="11">
        <f t="shared" si="1"/>
        <v>128.49361601934993</v>
      </c>
    </row>
    <row r="50" spans="1:6" ht="94.5" customHeight="1">
      <c r="A50" s="10" t="s">
        <v>59</v>
      </c>
      <c r="B50" s="13" t="s">
        <v>60</v>
      </c>
      <c r="C50" s="11">
        <v>1247.4</v>
      </c>
      <c r="D50" s="17">
        <v>1003.144</v>
      </c>
      <c r="E50" s="11">
        <f>D50-C50</f>
        <v>-244.25600000000009</v>
      </c>
      <c r="F50" s="11">
        <f>D50/C50*100</f>
        <v>80.41879108545774</v>
      </c>
    </row>
    <row r="51" spans="1:6" ht="33" customHeight="1">
      <c r="A51" s="8" t="s">
        <v>61</v>
      </c>
      <c r="B51" s="6" t="s">
        <v>62</v>
      </c>
      <c r="C51" s="11">
        <v>7819</v>
      </c>
      <c r="D51" s="17">
        <v>10774.534</v>
      </c>
      <c r="E51" s="11">
        <f t="shared" si="0"/>
        <v>2955.5339999999997</v>
      </c>
      <c r="F51" s="11">
        <f t="shared" si="1"/>
        <v>137.79938611075585</v>
      </c>
    </row>
    <row r="52" spans="1:6" ht="81" customHeight="1">
      <c r="A52" s="8" t="s">
        <v>148</v>
      </c>
      <c r="B52" s="6" t="s">
        <v>149</v>
      </c>
      <c r="C52" s="11">
        <v>277.3</v>
      </c>
      <c r="D52" s="17">
        <v>228.38</v>
      </c>
      <c r="E52" s="11">
        <f>D52-C52</f>
        <v>-48.920000000000016</v>
      </c>
      <c r="F52" s="11">
        <f>D52/C52*100</f>
        <v>82.35845654525784</v>
      </c>
    </row>
    <row r="53" spans="1:6" ht="19.5" customHeight="1">
      <c r="A53" s="8" t="s">
        <v>63</v>
      </c>
      <c r="B53" s="6" t="s">
        <v>64</v>
      </c>
      <c r="C53" s="11">
        <f>C54</f>
        <v>43.8</v>
      </c>
      <c r="D53" s="17">
        <f>D54</f>
        <v>24.5</v>
      </c>
      <c r="E53" s="11">
        <f t="shared" si="0"/>
        <v>-19.299999999999997</v>
      </c>
      <c r="F53" s="11">
        <f t="shared" si="1"/>
        <v>55.93607305936074</v>
      </c>
    </row>
    <row r="54" spans="1:6" ht="62.25" customHeight="1">
      <c r="A54" s="8" t="s">
        <v>65</v>
      </c>
      <c r="B54" s="6" t="s">
        <v>66</v>
      </c>
      <c r="C54" s="11">
        <v>43.8</v>
      </c>
      <c r="D54" s="17">
        <v>24.5</v>
      </c>
      <c r="E54" s="11">
        <f t="shared" si="0"/>
        <v>-19.299999999999997</v>
      </c>
      <c r="F54" s="11">
        <f t="shared" si="1"/>
        <v>55.93607305936074</v>
      </c>
    </row>
    <row r="55" spans="1:6" ht="16.5" customHeight="1">
      <c r="A55" s="8" t="s">
        <v>67</v>
      </c>
      <c r="B55" s="6" t="s">
        <v>68</v>
      </c>
      <c r="C55" s="11">
        <f>SUM(C56:C76)</f>
        <v>49531.799999999996</v>
      </c>
      <c r="D55" s="17">
        <f>SUM(D56:D81)</f>
        <v>38461.869</v>
      </c>
      <c r="E55" s="11">
        <f t="shared" si="0"/>
        <v>-11069.930999999997</v>
      </c>
      <c r="F55" s="11">
        <f t="shared" si="1"/>
        <v>77.65086065921287</v>
      </c>
    </row>
    <row r="56" spans="1:6" ht="120" customHeight="1">
      <c r="A56" s="8" t="s">
        <v>69</v>
      </c>
      <c r="B56" s="6" t="s">
        <v>70</v>
      </c>
      <c r="C56" s="11">
        <v>34.7</v>
      </c>
      <c r="D56" s="17">
        <v>0</v>
      </c>
      <c r="E56" s="11">
        <f t="shared" si="0"/>
        <v>-34.7</v>
      </c>
      <c r="F56" s="11">
        <f t="shared" si="1"/>
        <v>0</v>
      </c>
    </row>
    <row r="57" spans="1:6" ht="31.5">
      <c r="A57" s="8" t="s">
        <v>175</v>
      </c>
      <c r="B57" s="13" t="s">
        <v>71</v>
      </c>
      <c r="C57" s="11">
        <v>199.3</v>
      </c>
      <c r="D57" s="17"/>
      <c r="E57" s="11">
        <f aca="true" t="shared" si="4" ref="E57:E62">D57-C57</f>
        <v>-199.3</v>
      </c>
      <c r="F57" s="11">
        <f aca="true" t="shared" si="5" ref="F57:F62">D57/C57*100</f>
        <v>0</v>
      </c>
    </row>
    <row r="58" spans="1:6" ht="82.5" customHeight="1">
      <c r="A58" s="8" t="s">
        <v>150</v>
      </c>
      <c r="B58" s="6" t="s">
        <v>151</v>
      </c>
      <c r="C58" s="11">
        <v>43.1</v>
      </c>
      <c r="D58" s="17"/>
      <c r="E58" s="11">
        <f t="shared" si="4"/>
        <v>-43.1</v>
      </c>
      <c r="F58" s="11">
        <f t="shared" si="5"/>
        <v>0</v>
      </c>
    </row>
    <row r="59" spans="1:6" ht="84" customHeight="1">
      <c r="A59" s="8" t="s">
        <v>152</v>
      </c>
      <c r="B59" s="6" t="s">
        <v>153</v>
      </c>
      <c r="C59" s="11">
        <v>219.4</v>
      </c>
      <c r="D59" s="17"/>
      <c r="E59" s="11">
        <f t="shared" si="4"/>
        <v>-219.4</v>
      </c>
      <c r="F59" s="11">
        <f t="shared" si="5"/>
        <v>0</v>
      </c>
    </row>
    <row r="60" spans="1:6" ht="47.25">
      <c r="A60" s="8" t="s">
        <v>176</v>
      </c>
      <c r="B60" s="14" t="s">
        <v>124</v>
      </c>
      <c r="C60" s="11">
        <v>66</v>
      </c>
      <c r="D60" s="17"/>
      <c r="E60" s="11">
        <f t="shared" si="4"/>
        <v>-66</v>
      </c>
      <c r="F60" s="11">
        <f t="shared" si="5"/>
        <v>0</v>
      </c>
    </row>
    <row r="61" spans="1:6" ht="47.25">
      <c r="A61" s="8" t="s">
        <v>154</v>
      </c>
      <c r="B61" s="6" t="s">
        <v>155</v>
      </c>
      <c r="C61" s="11">
        <v>0.4</v>
      </c>
      <c r="D61" s="17"/>
      <c r="E61" s="11">
        <f t="shared" si="4"/>
        <v>-0.4</v>
      </c>
      <c r="F61" s="11"/>
    </row>
    <row r="62" spans="1:6" ht="30.75" customHeight="1">
      <c r="A62" s="8" t="s">
        <v>172</v>
      </c>
      <c r="B62" s="6" t="s">
        <v>171</v>
      </c>
      <c r="C62" s="11"/>
      <c r="D62" s="17"/>
      <c r="E62" s="11">
        <f t="shared" si="4"/>
        <v>0</v>
      </c>
      <c r="F62" s="11" t="e">
        <f t="shared" si="5"/>
        <v>#DIV/0!</v>
      </c>
    </row>
    <row r="63" spans="1:6" ht="30.75" customHeight="1">
      <c r="A63" s="8" t="s">
        <v>172</v>
      </c>
      <c r="B63" s="14" t="s">
        <v>171</v>
      </c>
      <c r="C63" s="11">
        <v>0</v>
      </c>
      <c r="D63" s="17"/>
      <c r="E63" s="11">
        <f>D63-C63</f>
        <v>0</v>
      </c>
      <c r="F63" s="11"/>
    </row>
    <row r="64" spans="1:6" ht="127.5" customHeight="1">
      <c r="A64" s="8" t="s">
        <v>72</v>
      </c>
      <c r="B64" s="6" t="s">
        <v>73</v>
      </c>
      <c r="C64" s="11">
        <v>546.1</v>
      </c>
      <c r="D64" s="17"/>
      <c r="E64" s="11">
        <f t="shared" si="0"/>
        <v>-546.1</v>
      </c>
      <c r="F64" s="11">
        <f t="shared" si="1"/>
        <v>0</v>
      </c>
    </row>
    <row r="65" spans="1:6" ht="31.5">
      <c r="A65" s="8" t="s">
        <v>74</v>
      </c>
      <c r="B65" s="6" t="s">
        <v>75</v>
      </c>
      <c r="C65" s="11">
        <v>0.2</v>
      </c>
      <c r="D65" s="17"/>
      <c r="E65" s="11">
        <f t="shared" si="0"/>
        <v>-0.2</v>
      </c>
      <c r="F65" s="11">
        <f t="shared" si="1"/>
        <v>0</v>
      </c>
    </row>
    <row r="66" spans="1:6" ht="48" customHeight="1">
      <c r="A66" s="8" t="s">
        <v>76</v>
      </c>
      <c r="B66" s="6" t="s">
        <v>77</v>
      </c>
      <c r="C66" s="11">
        <v>111.1</v>
      </c>
      <c r="D66" s="17"/>
      <c r="E66" s="11">
        <f t="shared" si="0"/>
        <v>-111.1</v>
      </c>
      <c r="F66" s="11">
        <f t="shared" si="1"/>
        <v>0</v>
      </c>
    </row>
    <row r="67" spans="1:6" ht="64.5" customHeight="1">
      <c r="A67" s="8" t="s">
        <v>156</v>
      </c>
      <c r="B67" s="6" t="s">
        <v>157</v>
      </c>
      <c r="C67" s="11">
        <v>541</v>
      </c>
      <c r="D67" s="17"/>
      <c r="E67" s="11">
        <f>D67-C67</f>
        <v>-541</v>
      </c>
      <c r="F67" s="11">
        <f>D67/C67*100</f>
        <v>0</v>
      </c>
    </row>
    <row r="68" spans="1:6" ht="32.25" customHeight="1">
      <c r="A68" s="8" t="s">
        <v>78</v>
      </c>
      <c r="B68" s="6" t="s">
        <v>79</v>
      </c>
      <c r="C68" s="11">
        <v>28250.3</v>
      </c>
      <c r="D68" s="17"/>
      <c r="E68" s="11">
        <f t="shared" si="0"/>
        <v>-28250.3</v>
      </c>
      <c r="F68" s="11">
        <f t="shared" si="1"/>
        <v>0</v>
      </c>
    </row>
    <row r="69" spans="1:6" ht="50.25" customHeight="1">
      <c r="A69" s="8" t="s">
        <v>80</v>
      </c>
      <c r="B69" s="6" t="s">
        <v>81</v>
      </c>
      <c r="C69" s="11">
        <v>206.8</v>
      </c>
      <c r="D69" s="17"/>
      <c r="E69" s="11">
        <f t="shared" si="0"/>
        <v>-206.8</v>
      </c>
      <c r="F69" s="11">
        <f t="shared" si="1"/>
        <v>0</v>
      </c>
    </row>
    <row r="70" spans="1:6" ht="78.75" customHeight="1">
      <c r="A70" s="8" t="s">
        <v>82</v>
      </c>
      <c r="B70" s="6" t="s">
        <v>83</v>
      </c>
      <c r="C70" s="11">
        <v>14579</v>
      </c>
      <c r="D70" s="17"/>
      <c r="E70" s="11">
        <f t="shared" si="0"/>
        <v>-14579</v>
      </c>
      <c r="F70" s="11">
        <f t="shared" si="1"/>
        <v>0</v>
      </c>
    </row>
    <row r="71" spans="1:6" ht="31.5">
      <c r="A71" s="8" t="s">
        <v>158</v>
      </c>
      <c r="B71" s="6" t="s">
        <v>159</v>
      </c>
      <c r="C71" s="11">
        <v>454.3</v>
      </c>
      <c r="D71" s="17"/>
      <c r="E71" s="11">
        <f>D71-C71</f>
        <v>-454.3</v>
      </c>
      <c r="F71" s="11">
        <f>D71/C71*100</f>
        <v>0</v>
      </c>
    </row>
    <row r="72" spans="1:6" ht="60" customHeight="1">
      <c r="A72" s="8" t="s">
        <v>84</v>
      </c>
      <c r="B72" s="6" t="s">
        <v>85</v>
      </c>
      <c r="C72" s="11">
        <v>0</v>
      </c>
      <c r="D72" s="17"/>
      <c r="E72" s="11">
        <f t="shared" si="0"/>
        <v>0</v>
      </c>
      <c r="F72" s="11" t="e">
        <f t="shared" si="1"/>
        <v>#DIV/0!</v>
      </c>
    </row>
    <row r="73" spans="1:6" ht="45" customHeight="1">
      <c r="A73" s="8" t="s">
        <v>168</v>
      </c>
      <c r="B73" s="6" t="s">
        <v>167</v>
      </c>
      <c r="C73" s="11">
        <v>0</v>
      </c>
      <c r="D73" s="17"/>
      <c r="E73" s="11">
        <f>D73-C73</f>
        <v>0</v>
      </c>
      <c r="F73" s="11" t="e">
        <f t="shared" si="1"/>
        <v>#DIV/0!</v>
      </c>
    </row>
    <row r="74" spans="1:6" ht="81.75" customHeight="1">
      <c r="A74" s="8" t="s">
        <v>160</v>
      </c>
      <c r="B74" s="6" t="s">
        <v>161</v>
      </c>
      <c r="C74" s="11">
        <v>836.8</v>
      </c>
      <c r="D74" s="17"/>
      <c r="E74" s="11">
        <f>D74-C74</f>
        <v>-836.8</v>
      </c>
      <c r="F74" s="11">
        <f>D74/C74*100</f>
        <v>0</v>
      </c>
    </row>
    <row r="75" spans="1:6" ht="96" customHeight="1">
      <c r="A75" s="8" t="s">
        <v>86</v>
      </c>
      <c r="B75" s="6" t="s">
        <v>87</v>
      </c>
      <c r="C75" s="11">
        <v>429.7</v>
      </c>
      <c r="D75" s="17"/>
      <c r="E75" s="11">
        <f t="shared" si="0"/>
        <v>-429.7</v>
      </c>
      <c r="F75" s="11">
        <f t="shared" si="1"/>
        <v>0</v>
      </c>
    </row>
    <row r="76" spans="1:6" ht="31.5" customHeight="1">
      <c r="A76" s="8" t="s">
        <v>88</v>
      </c>
      <c r="B76" s="6" t="s">
        <v>89</v>
      </c>
      <c r="C76" s="11">
        <v>3013.6</v>
      </c>
      <c r="D76" s="17"/>
      <c r="E76" s="11">
        <f t="shared" si="0"/>
        <v>-3013.6</v>
      </c>
      <c r="F76" s="11">
        <f t="shared" si="1"/>
        <v>0</v>
      </c>
    </row>
    <row r="77" spans="1:6" ht="31.5" customHeight="1">
      <c r="A77" s="8" t="s">
        <v>195</v>
      </c>
      <c r="B77" s="6" t="s">
        <v>194</v>
      </c>
      <c r="C77" s="11"/>
      <c r="D77" s="17">
        <v>14759.691</v>
      </c>
      <c r="E77" s="11"/>
      <c r="F77" s="11"/>
    </row>
    <row r="78" spans="1:6" ht="31.5" customHeight="1">
      <c r="A78" s="8" t="s">
        <v>203</v>
      </c>
      <c r="B78" s="6" t="s">
        <v>70</v>
      </c>
      <c r="C78" s="11"/>
      <c r="D78" s="17">
        <v>6.5</v>
      </c>
      <c r="E78" s="11"/>
      <c r="F78" s="11"/>
    </row>
    <row r="79" spans="1:6" ht="31.5" customHeight="1">
      <c r="A79" s="8" t="s">
        <v>196</v>
      </c>
      <c r="B79" s="14" t="s">
        <v>197</v>
      </c>
      <c r="C79" s="11"/>
      <c r="D79" s="17">
        <v>106.465</v>
      </c>
      <c r="E79" s="11"/>
      <c r="F79" s="11"/>
    </row>
    <row r="80" spans="1:6" ht="31.5" customHeight="1">
      <c r="A80" s="8" t="s">
        <v>198</v>
      </c>
      <c r="B80" s="6" t="s">
        <v>199</v>
      </c>
      <c r="C80" s="11"/>
      <c r="D80" s="17">
        <v>23314.939</v>
      </c>
      <c r="E80" s="11"/>
      <c r="F80" s="11"/>
    </row>
    <row r="81" spans="1:6" ht="31.5" customHeight="1">
      <c r="A81" s="8" t="s">
        <v>200</v>
      </c>
      <c r="B81" s="6" t="s">
        <v>201</v>
      </c>
      <c r="C81" s="11"/>
      <c r="D81" s="17">
        <v>274.274</v>
      </c>
      <c r="E81" s="11"/>
      <c r="F81" s="11"/>
    </row>
    <row r="82" spans="1:6" ht="15.75">
      <c r="A82" s="8" t="s">
        <v>90</v>
      </c>
      <c r="B82" s="6" t="s">
        <v>91</v>
      </c>
      <c r="C82" s="11">
        <f>C83+C84+C85</f>
        <v>2579.6000000000004</v>
      </c>
      <c r="D82" s="17">
        <f>D83+D84+D85</f>
        <v>16899.104</v>
      </c>
      <c r="E82" s="11">
        <f t="shared" si="0"/>
        <v>14319.503999999999</v>
      </c>
      <c r="F82" s="11">
        <f t="shared" si="1"/>
        <v>655.1055977670956</v>
      </c>
    </row>
    <row r="83" spans="1:6" ht="15.75">
      <c r="A83" s="8" t="s">
        <v>92</v>
      </c>
      <c r="B83" s="6" t="s">
        <v>93</v>
      </c>
      <c r="C83" s="11">
        <v>1006.7</v>
      </c>
      <c r="D83" s="17">
        <v>16484.263</v>
      </c>
      <c r="E83" s="11">
        <f t="shared" si="0"/>
        <v>15477.562999999998</v>
      </c>
      <c r="F83" s="11">
        <f t="shared" si="1"/>
        <v>1637.4553491606234</v>
      </c>
    </row>
    <row r="84" spans="1:6" ht="15.75">
      <c r="A84" s="8" t="s">
        <v>94</v>
      </c>
      <c r="B84" s="6" t="s">
        <v>95</v>
      </c>
      <c r="C84" s="11">
        <v>1564.6</v>
      </c>
      <c r="D84" s="17">
        <v>400.876</v>
      </c>
      <c r="E84" s="11">
        <f t="shared" si="0"/>
        <v>-1163.724</v>
      </c>
      <c r="F84" s="11">
        <f t="shared" si="1"/>
        <v>25.621628531253993</v>
      </c>
    </row>
    <row r="85" spans="1:6" ht="15.75">
      <c r="A85" s="8" t="s">
        <v>162</v>
      </c>
      <c r="B85" s="6" t="s">
        <v>163</v>
      </c>
      <c r="C85" s="11">
        <v>8.3</v>
      </c>
      <c r="D85" s="17">
        <v>13.965</v>
      </c>
      <c r="E85" s="11">
        <f>D85-C85</f>
        <v>5.664999999999999</v>
      </c>
      <c r="F85" s="11">
        <f>D85/C85*100</f>
        <v>168.25301204819277</v>
      </c>
    </row>
    <row r="86" spans="1:6" ht="20.25" customHeight="1">
      <c r="A86" s="8" t="s">
        <v>96</v>
      </c>
      <c r="B86" s="6" t="s">
        <v>97</v>
      </c>
      <c r="C86" s="11">
        <f>C87+C95+C98+C99+C101+C105+0.1</f>
        <v>3272380.8000000003</v>
      </c>
      <c r="D86" s="17">
        <f>D87+D95+D98+D99+D101+D105+0.1</f>
        <v>3476444.6</v>
      </c>
      <c r="E86" s="11">
        <f t="shared" si="0"/>
        <v>204063.7999999998</v>
      </c>
      <c r="F86" s="11">
        <f t="shared" si="1"/>
        <v>106.23594295627208</v>
      </c>
    </row>
    <row r="87" spans="1:6" ht="47.25" customHeight="1">
      <c r="A87" s="8" t="s">
        <v>98</v>
      </c>
      <c r="B87" s="6" t="s">
        <v>99</v>
      </c>
      <c r="C87" s="11">
        <f>C88+C92+C93+C94</f>
        <v>3016615.2</v>
      </c>
      <c r="D87" s="17">
        <f>D88+D92+D93+D94</f>
        <v>3384538.3000000003</v>
      </c>
      <c r="E87" s="11">
        <f t="shared" si="0"/>
        <v>367923.1000000001</v>
      </c>
      <c r="F87" s="11">
        <f t="shared" si="1"/>
        <v>112.1965539389976</v>
      </c>
    </row>
    <row r="88" spans="1:6" ht="31.5">
      <c r="A88" s="8" t="s">
        <v>100</v>
      </c>
      <c r="B88" s="6" t="s">
        <v>177</v>
      </c>
      <c r="C88" s="11">
        <f>SUM(C89:C91)</f>
        <v>2551456.5</v>
      </c>
      <c r="D88" s="17">
        <f>SUM(D89:D91)</f>
        <v>2620544</v>
      </c>
      <c r="E88" s="11">
        <f t="shared" si="0"/>
        <v>69087.5</v>
      </c>
      <c r="F88" s="11">
        <f t="shared" si="1"/>
        <v>102.70776711262764</v>
      </c>
    </row>
    <row r="89" spans="1:6" ht="31.5">
      <c r="A89" s="8" t="s">
        <v>101</v>
      </c>
      <c r="B89" s="6" t="s">
        <v>178</v>
      </c>
      <c r="C89" s="11">
        <v>2467090.5</v>
      </c>
      <c r="D89" s="17">
        <v>2343600</v>
      </c>
      <c r="E89" s="11">
        <f t="shared" si="0"/>
        <v>-123490.5</v>
      </c>
      <c r="F89" s="11">
        <f t="shared" si="1"/>
        <v>94.99448844701887</v>
      </c>
    </row>
    <row r="90" spans="1:6" ht="31.5" customHeight="1">
      <c r="A90" s="8" t="s">
        <v>102</v>
      </c>
      <c r="B90" s="6" t="s">
        <v>179</v>
      </c>
      <c r="C90" s="11">
        <v>0</v>
      </c>
      <c r="D90" s="17">
        <v>86440</v>
      </c>
      <c r="E90" s="11">
        <f t="shared" si="0"/>
        <v>86440</v>
      </c>
      <c r="F90" s="11"/>
    </row>
    <row r="91" spans="1:6" ht="51" customHeight="1">
      <c r="A91" s="8" t="s">
        <v>127</v>
      </c>
      <c r="B91" s="6" t="s">
        <v>180</v>
      </c>
      <c r="C91" s="11">
        <v>84366</v>
      </c>
      <c r="D91" s="17">
        <v>190504</v>
      </c>
      <c r="E91" s="11">
        <f t="shared" si="0"/>
        <v>106138</v>
      </c>
      <c r="F91" s="11">
        <f t="shared" si="1"/>
        <v>225.80660455633787</v>
      </c>
    </row>
    <row r="92" spans="1:6" ht="34.5" customHeight="1">
      <c r="A92" s="8" t="s">
        <v>103</v>
      </c>
      <c r="B92" s="6" t="s">
        <v>181</v>
      </c>
      <c r="C92" s="11">
        <v>49290.9</v>
      </c>
      <c r="D92" s="17">
        <v>345126.2</v>
      </c>
      <c r="E92" s="11">
        <f t="shared" si="0"/>
        <v>295835.3</v>
      </c>
      <c r="F92" s="11">
        <f t="shared" si="1"/>
        <v>700.1823866068585</v>
      </c>
    </row>
    <row r="93" spans="1:6" ht="31.5">
      <c r="A93" s="8" t="s">
        <v>104</v>
      </c>
      <c r="B93" s="6" t="s">
        <v>182</v>
      </c>
      <c r="C93" s="11">
        <v>319312.2</v>
      </c>
      <c r="D93" s="17">
        <v>320667.7</v>
      </c>
      <c r="E93" s="11">
        <f t="shared" si="0"/>
        <v>1355.5</v>
      </c>
      <c r="F93" s="11">
        <f t="shared" si="1"/>
        <v>100.42450617295549</v>
      </c>
    </row>
    <row r="94" spans="1:6" ht="15.75">
      <c r="A94" s="8" t="s">
        <v>105</v>
      </c>
      <c r="B94" s="6" t="s">
        <v>183</v>
      </c>
      <c r="C94" s="11">
        <v>96555.6</v>
      </c>
      <c r="D94" s="17">
        <v>98200.4</v>
      </c>
      <c r="E94" s="11">
        <f t="shared" si="0"/>
        <v>1644.7999999999884</v>
      </c>
      <c r="F94" s="11">
        <f t="shared" si="1"/>
        <v>101.70347447481036</v>
      </c>
    </row>
    <row r="95" spans="1:6" ht="56.25" customHeight="1">
      <c r="A95" s="8" t="s">
        <v>106</v>
      </c>
      <c r="B95" s="6" t="s">
        <v>107</v>
      </c>
      <c r="C95" s="11">
        <f>C96</f>
        <v>-4.6</v>
      </c>
      <c r="D95" s="17">
        <f>D96</f>
        <v>-6.7</v>
      </c>
      <c r="E95" s="11">
        <f t="shared" si="0"/>
        <v>-2.1000000000000005</v>
      </c>
      <c r="F95" s="11">
        <f t="shared" si="1"/>
        <v>145.6521739130435</v>
      </c>
    </row>
    <row r="96" spans="1:6" ht="47.25">
      <c r="A96" s="8" t="s">
        <v>108</v>
      </c>
      <c r="B96" s="6" t="s">
        <v>184</v>
      </c>
      <c r="C96" s="11">
        <f>SUM(C97:C97)</f>
        <v>-4.6</v>
      </c>
      <c r="D96" s="17">
        <f>SUM(D97:D97)</f>
        <v>-6.7</v>
      </c>
      <c r="E96" s="11">
        <f t="shared" si="0"/>
        <v>-2.1000000000000005</v>
      </c>
      <c r="F96" s="11">
        <f t="shared" si="1"/>
        <v>145.6521739130435</v>
      </c>
    </row>
    <row r="97" spans="1:6" ht="64.5" customHeight="1">
      <c r="A97" s="8" t="s">
        <v>109</v>
      </c>
      <c r="B97" s="6" t="s">
        <v>185</v>
      </c>
      <c r="C97" s="11">
        <v>-4.6</v>
      </c>
      <c r="D97" s="17">
        <v>-6.7</v>
      </c>
      <c r="E97" s="11">
        <f t="shared" si="0"/>
        <v>-2.1000000000000005</v>
      </c>
      <c r="F97" s="11">
        <f t="shared" si="1"/>
        <v>145.6521739130435</v>
      </c>
    </row>
    <row r="98" spans="1:6" ht="31.5">
      <c r="A98" s="8" t="s">
        <v>170</v>
      </c>
      <c r="B98" s="6" t="s">
        <v>169</v>
      </c>
      <c r="C98" s="11">
        <v>0</v>
      </c>
      <c r="D98" s="17">
        <v>9076.3</v>
      </c>
      <c r="E98" s="11">
        <f>D98-C98</f>
        <v>9076.3</v>
      </c>
      <c r="F98" s="11"/>
    </row>
    <row r="99" spans="1:6" ht="15.75">
      <c r="A99" s="8" t="s">
        <v>110</v>
      </c>
      <c r="B99" s="6" t="s">
        <v>111</v>
      </c>
      <c r="C99" s="11">
        <f>SUM(C100:C100)</f>
        <v>3552.2</v>
      </c>
      <c r="D99" s="17">
        <f>SUM(D100:D100)</f>
        <v>3392.2</v>
      </c>
      <c r="E99" s="11">
        <f t="shared" si="0"/>
        <v>-160</v>
      </c>
      <c r="F99" s="11">
        <f t="shared" si="1"/>
        <v>95.4957491132256</v>
      </c>
    </row>
    <row r="100" spans="1:6" ht="31.5">
      <c r="A100" s="8" t="s">
        <v>112</v>
      </c>
      <c r="B100" s="6" t="s">
        <v>193</v>
      </c>
      <c r="C100" s="11">
        <v>3552.2</v>
      </c>
      <c r="D100" s="17">
        <v>3392.2</v>
      </c>
      <c r="E100" s="11">
        <f t="shared" si="0"/>
        <v>-160</v>
      </c>
      <c r="F100" s="11">
        <f t="shared" si="1"/>
        <v>95.4957491132256</v>
      </c>
    </row>
    <row r="101" spans="1:6" ht="126">
      <c r="A101" s="8" t="s">
        <v>113</v>
      </c>
      <c r="B101" s="6" t="s">
        <v>114</v>
      </c>
      <c r="C101" s="11">
        <f>SUM(C102:C104)</f>
        <v>359787.99999999994</v>
      </c>
      <c r="D101" s="17">
        <f>SUM(D102:D104)</f>
        <v>115670</v>
      </c>
      <c r="E101" s="11">
        <f>D101-C101</f>
        <v>-244117.99999999994</v>
      </c>
      <c r="F101" s="11">
        <f>D101/C101*100</f>
        <v>32.14948803184098</v>
      </c>
    </row>
    <row r="102" spans="1:6" ht="110.25">
      <c r="A102" s="8" t="s">
        <v>186</v>
      </c>
      <c r="B102" s="4" t="s">
        <v>187</v>
      </c>
      <c r="C102" s="11">
        <v>358328.3</v>
      </c>
      <c r="D102" s="17">
        <v>92030.7</v>
      </c>
      <c r="E102" s="11">
        <f>D102-C102</f>
        <v>-266297.6</v>
      </c>
      <c r="F102" s="11">
        <f>D102/C102*100</f>
        <v>25.68334680794121</v>
      </c>
    </row>
    <row r="103" spans="1:6" ht="94.5">
      <c r="A103" s="8" t="s">
        <v>188</v>
      </c>
      <c r="B103" s="4" t="s">
        <v>189</v>
      </c>
      <c r="C103" s="11">
        <v>61.1</v>
      </c>
      <c r="D103" s="17">
        <v>247.2</v>
      </c>
      <c r="E103" s="11">
        <f>D103-C103</f>
        <v>186.1</v>
      </c>
      <c r="F103" s="11">
        <f>D103/C103*100</f>
        <v>404.58265139116196</v>
      </c>
    </row>
    <row r="104" spans="1:6" ht="110.25">
      <c r="A104" s="8" t="s">
        <v>190</v>
      </c>
      <c r="B104" s="4" t="s">
        <v>191</v>
      </c>
      <c r="C104" s="11">
        <f>1350.8+47.8</f>
        <v>1398.6</v>
      </c>
      <c r="D104" s="17">
        <v>23392.1</v>
      </c>
      <c r="E104" s="11">
        <f>D104-C104</f>
        <v>21993.5</v>
      </c>
      <c r="F104" s="11">
        <f>D104/C104*100</f>
        <v>1672.5368225368225</v>
      </c>
    </row>
    <row r="105" spans="1:6" ht="63">
      <c r="A105" s="8" t="s">
        <v>115</v>
      </c>
      <c r="B105" s="6" t="s">
        <v>116</v>
      </c>
      <c r="C105" s="11">
        <f>C106</f>
        <v>-107570.1</v>
      </c>
      <c r="D105" s="17">
        <f>D106</f>
        <v>-36225.6</v>
      </c>
      <c r="E105" s="11">
        <f t="shared" si="0"/>
        <v>71344.5</v>
      </c>
      <c r="F105" s="11">
        <f t="shared" si="1"/>
        <v>33.676272495795764</v>
      </c>
    </row>
    <row r="106" spans="1:6" ht="63">
      <c r="A106" s="8" t="s">
        <v>117</v>
      </c>
      <c r="B106" s="6" t="s">
        <v>192</v>
      </c>
      <c r="C106" s="11">
        <v>-107570.1</v>
      </c>
      <c r="D106" s="17">
        <v>-36225.6</v>
      </c>
      <c r="E106" s="11">
        <f>D106-C106</f>
        <v>71344.5</v>
      </c>
      <c r="F106" s="11">
        <f>D106/C106*100</f>
        <v>33.676272495795764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Peteneva</cp:lastModifiedBy>
  <cp:lastPrinted>2020-06-18T08:27:21Z</cp:lastPrinted>
  <dcterms:created xsi:type="dcterms:W3CDTF">2016-04-25T02:35:52Z</dcterms:created>
  <dcterms:modified xsi:type="dcterms:W3CDTF">2020-06-18T08:49:02Z</dcterms:modified>
  <cp:category/>
  <cp:version/>
  <cp:contentType/>
  <cp:contentStatus/>
</cp:coreProperties>
</file>