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на 01.11.19 " sheetId="1" r:id="rId1"/>
  </sheets>
  <definedNames>
    <definedName name="_xlnm.Print_Titles" localSheetId="0">'на 01.11.19 '!$A:$A</definedName>
    <definedName name="_xlnm.Print_Area" localSheetId="0">'на 01.11.19 '!$A$2:$M$40</definedName>
  </definedNames>
  <calcPr fullCalcOnLoad="1"/>
</workbook>
</file>

<file path=xl/comments1.xml><?xml version="1.0" encoding="utf-8"?>
<comments xmlns="http://schemas.openxmlformats.org/spreadsheetml/2006/main">
  <authors>
    <author>Лунина</author>
  </authors>
  <commentList>
    <comment ref="B31" authorId="0">
      <text>
        <r>
          <rPr>
            <b/>
            <sz val="9"/>
            <rFont val="Tahoma"/>
            <family val="2"/>
          </rPr>
          <t>Лунина:</t>
        </r>
        <r>
          <rPr>
            <sz val="9"/>
            <rFont val="Tahoma"/>
            <family val="2"/>
          </rPr>
          <t xml:space="preserve">
по %%  по главе 906 на отчетную дату (из реестра доходов или узнать у Сюнер)</t>
        </r>
      </text>
    </comment>
    <comment ref="G38" authorId="0">
      <text>
        <r>
          <rPr>
            <b/>
            <sz val="9"/>
            <rFont val="Tahoma"/>
            <family val="2"/>
          </rPr>
          <t>Лунина:</t>
        </r>
        <r>
          <rPr>
            <sz val="9"/>
            <rFont val="Tahoma"/>
            <family val="2"/>
          </rPr>
          <t xml:space="preserve">
8,3 млн.руб. Майма взяли кредит
</t>
        </r>
      </text>
    </comment>
  </commentList>
</comments>
</file>

<file path=xl/sharedStrings.xml><?xml version="1.0" encoding="utf-8"?>
<sst xmlns="http://schemas.openxmlformats.org/spreadsheetml/2006/main" count="57" uniqueCount="47">
  <si>
    <t>Наименование показателя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</si>
  <si>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</si>
  <si>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</si>
  <si>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</si>
  <si>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</si>
  <si>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</si>
  <si>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</si>
  <si>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</si>
  <si>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</si>
  <si>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</si>
  <si>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</si>
  <si>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</si>
  <si>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</si>
  <si>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</si>
  <si>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</si>
  <si>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</si>
  <si>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</si>
  <si>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</si>
  <si>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</si>
  <si>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</si>
  <si>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</si>
  <si>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</si>
  <si>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</si>
  <si>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</si>
  <si>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</si>
  <si>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</si>
  <si>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</si>
  <si>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>прочие неналоговые доходы</t>
  </si>
  <si>
    <t>НАЛОГИ, СБОРЫ И РЕГУЛЯРНЫЕ ПЛАТЕЖИ ЗА ПОЛЬЗОВАНИЕ ПРИРОДНЫМИ РЕСУРСАМИ (в т.ч. Налог на добычу полезных ископаемых)</t>
  </si>
  <si>
    <t>НЕНАЛОГОВЫЕ ДОХОДЫ</t>
  </si>
  <si>
    <t>ГОСУДАРСТВЕННАЯ ПОШЛИНА</t>
  </si>
  <si>
    <t>Неналоговые доходы без невыясненных</t>
  </si>
  <si>
    <t>НАЛОГОВЫЕ И НЕНАЛОГОВЫЕ ДОХОДЫ</t>
  </si>
  <si>
    <t>НАЛОГОВЫЕ И НЕНАЛОГОВЫЕ ДОХОДЫ без невыясненных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</si>
  <si>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</si>
  <si>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</si>
  <si>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патентной системы налогообложения</t>
  </si>
  <si>
    <t xml:space="preserve">рес.бюджет  </t>
  </si>
  <si>
    <t>Налог на прибыль организаций</t>
  </si>
  <si>
    <t>в тч. на нефтепродукты</t>
  </si>
  <si>
    <t xml:space="preserve">КБ МО   </t>
  </si>
  <si>
    <t>Отклонение фактического поступления 2019 года от 2018 года, тыс.руб.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</si>
  <si>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</si>
  <si>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r>
      <t xml:space="preserve">Фактическое поступление по состоянию на </t>
    </r>
    <r>
      <rPr>
        <b/>
        <sz val="9"/>
        <rFont val="Times New Roman"/>
        <family val="1"/>
      </rPr>
      <t xml:space="preserve">01.11.2019 </t>
    </r>
    <r>
      <rPr>
        <sz val="9"/>
        <rFont val="Times New Roman"/>
        <family val="1"/>
      </rPr>
      <t xml:space="preserve">г., тыс.руб.  </t>
    </r>
  </si>
  <si>
    <r>
      <t xml:space="preserve">Фактическое поступление по состоянию на </t>
    </r>
    <r>
      <rPr>
        <b/>
        <sz val="9"/>
        <rFont val="Times New Roman"/>
        <family val="1"/>
      </rPr>
      <t xml:space="preserve">01.11.2018 </t>
    </r>
    <r>
      <rPr>
        <sz val="9"/>
        <rFont val="Times New Roman"/>
        <family val="1"/>
      </rPr>
      <t xml:space="preserve">г., тыс.руб.  </t>
    </r>
  </si>
  <si>
    <t>Приложение №1</t>
  </si>
  <si>
    <t>Информация  об исполнении  консолидированного бюджета Ресбублики Алтай на 01.11.2019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</si>
</sst>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0.0"/>
    <numFmt numFmtId="175" formatCode="#,##0.00_р_."/>
    <numFmt numFmtId="176" formatCode="#,##0.000_р_.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.0_р_._-;\-* #,##0.0_р_._-;_-* &quot;-&quot;?_р_._-;_-@_-"/>
    <numFmt numFmtId="187" formatCode="#,##0.0000_р_.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0"/>
    <numFmt numFmtId="191" formatCode="_-* #,##0.000_р_._-;\-* #,##0.000_р_._-;_-* &quot;-&quot;???_р_._-;_-@_-"/>
    <numFmt numFmtId="192" formatCode="#,##0.000"/>
    <numFmt numFmtId="193" formatCode="_-* #,##0.0\ _₽_-;\-* #,##0.0\ _₽_-;_-* &quot;-&quot;?\ _₽_-;_-@_-"/>
    <numFmt numFmtId="194" formatCode="_-* #,##0.000\ _₽_-;\-* #,##0.000\ _₽_-;_-* &quot;-&quot;???\ _₽_-;_-@_-"/>
    <numFmt numFmtId="195" formatCode="#,##0.0\ _₽"/>
    <numFmt numFmtId="196" formatCode="#,##0.00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\ ##0.0_р_._-;\-* #\ ##0.0_р_._-;_-* &quot;-&quot;??_р_._-;_-@_-"/>
    <numFmt numFmtId="202" formatCode="#\ ##0.0\ _₽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top"/>
    </xf>
    <xf numFmtId="176" fontId="2" fillId="0" borderId="0" xfId="0" applyNumberFormat="1" applyFont="1" applyAlignment="1">
      <alignment vertical="top"/>
    </xf>
    <xf numFmtId="176" fontId="2" fillId="0" borderId="10" xfId="53" applyNumberFormat="1" applyFont="1" applyFill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3" fillId="0" borderId="0" xfId="0" applyNumberFormat="1" applyFont="1" applyFill="1" applyAlignment="1">
      <alignment vertical="top"/>
    </xf>
    <xf numFmtId="176" fontId="3" fillId="0" borderId="10" xfId="53" applyNumberFormat="1" applyFont="1" applyFill="1" applyBorder="1" applyAlignment="1">
      <alignment vertical="top" wrapText="1"/>
      <protection/>
    </xf>
    <xf numFmtId="176" fontId="3" fillId="25" borderId="10" xfId="53" applyNumberFormat="1" applyFont="1" applyFill="1" applyBorder="1" applyAlignment="1">
      <alignment vertical="top" wrapText="1"/>
      <protection/>
    </xf>
    <xf numFmtId="173" fontId="4" fillId="0" borderId="10" xfId="53" applyNumberFormat="1" applyFont="1" applyFill="1" applyBorder="1" applyAlignment="1">
      <alignment vertical="top"/>
      <protection/>
    </xf>
    <xf numFmtId="173" fontId="5" fillId="0" borderId="10" xfId="53" applyNumberFormat="1" applyFont="1" applyFill="1" applyBorder="1" applyAlignment="1">
      <alignment vertical="top"/>
      <protection/>
    </xf>
    <xf numFmtId="173" fontId="4" fillId="25" borderId="10" xfId="53" applyNumberFormat="1" applyFont="1" applyFill="1" applyBorder="1" applyAlignment="1">
      <alignment vertical="top"/>
      <protection/>
    </xf>
    <xf numFmtId="173" fontId="5" fillId="0" borderId="10" xfId="53" applyNumberFormat="1" applyFont="1" applyBorder="1" applyAlignment="1">
      <alignment vertical="top"/>
      <protection/>
    </xf>
    <xf numFmtId="176" fontId="2" fillId="0" borderId="0" xfId="0" applyNumberFormat="1" applyFont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Alignment="1">
      <alignment vertical="top"/>
    </xf>
    <xf numFmtId="173" fontId="5" fillId="0" borderId="10" xfId="61" applyNumberFormat="1" applyFont="1" applyFill="1" applyBorder="1" applyAlignment="1">
      <alignment vertical="top"/>
    </xf>
    <xf numFmtId="173" fontId="4" fillId="25" borderId="10" xfId="61" applyNumberFormat="1" applyFont="1" applyFill="1" applyBorder="1" applyAlignment="1">
      <alignment vertical="top"/>
    </xf>
    <xf numFmtId="173" fontId="4" fillId="0" borderId="10" xfId="61" applyNumberFormat="1" applyFont="1" applyFill="1" applyBorder="1" applyAlignment="1">
      <alignment vertical="top"/>
    </xf>
    <xf numFmtId="176" fontId="2" fillId="33" borderId="10" xfId="53" applyNumberFormat="1" applyFont="1" applyFill="1" applyBorder="1" applyAlignment="1">
      <alignment horizontal="center" vertical="top" wrapText="1"/>
      <protection/>
    </xf>
    <xf numFmtId="176" fontId="2" fillId="33" borderId="0" xfId="0" applyNumberFormat="1" applyFont="1" applyFill="1" applyBorder="1" applyAlignment="1">
      <alignment vertical="top"/>
    </xf>
    <xf numFmtId="176" fontId="2" fillId="34" borderId="0" xfId="0" applyNumberFormat="1" applyFont="1" applyFill="1" applyBorder="1" applyAlignment="1">
      <alignment vertical="top"/>
    </xf>
    <xf numFmtId="176" fontId="2" fillId="34" borderId="0" xfId="0" applyNumberFormat="1" applyFont="1" applyFill="1" applyAlignment="1">
      <alignment vertical="top"/>
    </xf>
    <xf numFmtId="187" fontId="2" fillId="0" borderId="0" xfId="0" applyNumberFormat="1" applyFont="1" applyFill="1" applyAlignment="1">
      <alignment vertical="top"/>
    </xf>
    <xf numFmtId="187" fontId="2" fillId="0" borderId="0" xfId="0" applyNumberFormat="1" applyFont="1" applyFill="1" applyBorder="1" applyAlignment="1">
      <alignment vertical="top"/>
    </xf>
    <xf numFmtId="176" fontId="2" fillId="0" borderId="10" xfId="53" applyNumberFormat="1" applyFont="1" applyFill="1" applyBorder="1" applyAlignment="1">
      <alignment vertical="top" wrapText="1"/>
      <protection/>
    </xf>
    <xf numFmtId="176" fontId="2" fillId="0" borderId="10" xfId="53" applyNumberFormat="1" applyFont="1" applyBorder="1" applyAlignment="1">
      <alignment horizontal="center" vertical="top"/>
      <protection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2" fillId="0" borderId="10" xfId="0" applyNumberFormat="1" applyFont="1" applyBorder="1" applyAlignment="1">
      <alignment horizontal="center" vertical="top"/>
    </xf>
    <xf numFmtId="176" fontId="2" fillId="0" borderId="10" xfId="53" applyNumberFormat="1" applyFont="1" applyFill="1" applyBorder="1" applyAlignment="1">
      <alignment horizontal="center" vertical="top"/>
      <protection/>
    </xf>
    <xf numFmtId="176" fontId="2" fillId="0" borderId="10" xfId="0" applyNumberFormat="1" applyFont="1" applyFill="1" applyBorder="1" applyAlignment="1">
      <alignment horizontal="center" vertical="top"/>
    </xf>
    <xf numFmtId="176" fontId="2" fillId="0" borderId="10" xfId="53" applyNumberFormat="1" applyFont="1" applyFill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vertical="center" wrapText="1"/>
    </xf>
    <xf numFmtId="187" fontId="2" fillId="0" borderId="10" xfId="53" applyNumberFormat="1" applyFont="1" applyFill="1" applyBorder="1" applyAlignment="1">
      <alignment horizontal="center" vertical="top"/>
      <protection/>
    </xf>
    <xf numFmtId="187" fontId="2" fillId="0" borderId="10" xfId="0" applyNumberFormat="1" applyFont="1" applyFill="1" applyBorder="1" applyAlignment="1">
      <alignment horizontal="center" vertical="top"/>
    </xf>
    <xf numFmtId="176" fontId="52" fillId="0" borderId="11" xfId="53" applyNumberFormat="1" applyFont="1" applyBorder="1" applyAlignment="1">
      <alignment horizontal="center" vertical="top" wrapText="1"/>
      <protection/>
    </xf>
    <xf numFmtId="0" fontId="53" fillId="0" borderId="11" xfId="0" applyFont="1" applyBorder="1" applyAlignment="1">
      <alignment horizontal="center" vertical="top" wrapText="1"/>
    </xf>
    <xf numFmtId="176" fontId="2" fillId="19" borderId="10" xfId="53" applyNumberFormat="1" applyFont="1" applyFill="1" applyBorder="1" applyAlignment="1">
      <alignment vertical="top" wrapText="1"/>
      <protection/>
    </xf>
    <xf numFmtId="173" fontId="5" fillId="19" borderId="10" xfId="53" applyNumberFormat="1" applyFont="1" applyFill="1" applyBorder="1" applyAlignment="1">
      <alignment vertical="top"/>
      <protection/>
    </xf>
    <xf numFmtId="173" fontId="5" fillId="19" borderId="10" xfId="61" applyNumberFormat="1" applyFont="1" applyFill="1" applyBorder="1" applyAlignment="1">
      <alignment vertical="top"/>
    </xf>
    <xf numFmtId="176" fontId="30" fillId="18" borderId="10" xfId="53" applyNumberFormat="1" applyFont="1" applyFill="1" applyBorder="1" applyAlignment="1">
      <alignment vertical="top" wrapText="1"/>
      <protection/>
    </xf>
    <xf numFmtId="173" fontId="30" fillId="18" borderId="10" xfId="53" applyNumberFormat="1" applyFont="1" applyFill="1" applyBorder="1" applyAlignment="1">
      <alignment vertical="top"/>
      <protection/>
    </xf>
    <xf numFmtId="176" fontId="30" fillId="0" borderId="10" xfId="53" applyNumberFormat="1" applyFont="1" applyFill="1" applyBorder="1" applyAlignment="1">
      <alignment vertical="top" wrapText="1"/>
      <protection/>
    </xf>
    <xf numFmtId="173" fontId="30" fillId="0" borderId="10" xfId="53" applyNumberFormat="1" applyFont="1" applyFill="1" applyBorder="1" applyAlignment="1">
      <alignment vertical="top"/>
      <protection/>
    </xf>
    <xf numFmtId="173" fontId="30" fillId="0" borderId="10" xfId="53" applyNumberFormat="1" applyFont="1" applyBorder="1" applyAlignment="1">
      <alignment vertical="top"/>
      <protection/>
    </xf>
    <xf numFmtId="176" fontId="31" fillId="0" borderId="10" xfId="53" applyNumberFormat="1" applyFont="1" applyBorder="1" applyAlignment="1">
      <alignment vertical="top" wrapText="1"/>
      <protection/>
    </xf>
    <xf numFmtId="176" fontId="31" fillId="25" borderId="10" xfId="53" applyNumberFormat="1" applyFont="1" applyFill="1" applyBorder="1" applyAlignment="1">
      <alignment vertical="top" wrapText="1"/>
      <protection/>
    </xf>
    <xf numFmtId="173" fontId="31" fillId="25" borderId="10" xfId="53" applyNumberFormat="1" applyFont="1" applyFill="1" applyBorder="1" applyAlignment="1">
      <alignment vertical="top"/>
      <protection/>
    </xf>
    <xf numFmtId="173" fontId="31" fillId="0" borderId="10" xfId="53" applyNumberFormat="1" applyFont="1" applyFill="1" applyBorder="1" applyAlignment="1">
      <alignment vertical="top"/>
      <protection/>
    </xf>
    <xf numFmtId="173" fontId="31" fillId="0" borderId="10" xfId="0" applyNumberFormat="1" applyFont="1" applyBorder="1" applyAlignment="1">
      <alignment/>
    </xf>
    <xf numFmtId="173" fontId="31" fillId="0" borderId="10" xfId="61" applyNumberFormat="1" applyFont="1" applyFill="1" applyBorder="1" applyAlignment="1">
      <alignment vertical="top"/>
    </xf>
    <xf numFmtId="173" fontId="31" fillId="0" borderId="10" xfId="53" applyNumberFormat="1" applyFont="1" applyBorder="1" applyAlignment="1">
      <alignment vertical="top"/>
      <protection/>
    </xf>
    <xf numFmtId="176" fontId="32" fillId="6" borderId="10" xfId="53" applyNumberFormat="1" applyFont="1" applyFill="1" applyBorder="1" applyAlignment="1">
      <alignment vertical="top" wrapText="1"/>
      <protection/>
    </xf>
    <xf numFmtId="173" fontId="32" fillId="6" borderId="10" xfId="53" applyNumberFormat="1" applyFont="1" applyFill="1" applyBorder="1" applyAlignment="1">
      <alignment vertical="top"/>
      <protection/>
    </xf>
    <xf numFmtId="173" fontId="32" fillId="6" borderId="10" xfId="61" applyNumberFormat="1" applyFont="1" applyFill="1" applyBorder="1" applyAlignment="1">
      <alignment vertical="top"/>
    </xf>
    <xf numFmtId="173" fontId="32" fillId="5" borderId="10" xfId="53" applyNumberFormat="1" applyFont="1" applyFill="1" applyBorder="1" applyAlignment="1">
      <alignment vertical="top"/>
      <protection/>
    </xf>
    <xf numFmtId="173" fontId="32" fillId="5" borderId="10" xfId="61" applyNumberFormat="1" applyFont="1" applyFill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3"/>
  <sheetViews>
    <sheetView tabSelected="1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7" sqref="B27"/>
    </sheetView>
  </sheetViews>
  <sheetFormatPr defaultColWidth="9.25390625" defaultRowHeight="12.75"/>
  <cols>
    <col min="1" max="1" width="35.25390625" style="2" customWidth="1"/>
    <col min="2" max="2" width="13.75390625" style="22" customWidth="1"/>
    <col min="3" max="3" width="12.375" style="1" customWidth="1"/>
    <col min="4" max="4" width="13.75390625" style="21" customWidth="1"/>
    <col min="5" max="5" width="13.75390625" style="1" customWidth="1"/>
    <col min="6" max="6" width="12.75390625" style="1" customWidth="1"/>
    <col min="7" max="7" width="12.125" style="1" customWidth="1"/>
    <col min="8" max="8" width="10.00390625" style="2" customWidth="1"/>
    <col min="9" max="9" width="11.25390625" style="2" customWidth="1"/>
    <col min="10" max="10" width="10.75390625" style="2" customWidth="1"/>
    <col min="11" max="11" width="13.125" style="2" customWidth="1"/>
    <col min="12" max="12" width="13.375" style="2" customWidth="1"/>
    <col min="13" max="13" width="14.625" style="2" bestFit="1" customWidth="1"/>
    <col min="14" max="16384" width="9.25390625" style="2" customWidth="1"/>
  </cols>
  <sheetData>
    <row r="1" spans="4:12" ht="12">
      <c r="D1" s="1"/>
      <c r="L1" s="2" t="s">
        <v>45</v>
      </c>
    </row>
    <row r="2" spans="1:13" ht="15.75" customHeight="1">
      <c r="A2" s="35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3.25" customHeight="1">
      <c r="A3" s="31" t="s">
        <v>0</v>
      </c>
      <c r="B3" s="30" t="s">
        <v>43</v>
      </c>
      <c r="C3" s="30"/>
      <c r="D3" s="30"/>
      <c r="E3" s="30" t="s">
        <v>44</v>
      </c>
      <c r="F3" s="30"/>
      <c r="G3" s="30"/>
      <c r="H3" s="25" t="s">
        <v>1</v>
      </c>
      <c r="I3" s="25"/>
      <c r="J3" s="25"/>
      <c r="K3" s="26" t="s">
        <v>41</v>
      </c>
      <c r="L3" s="26"/>
      <c r="M3" s="26"/>
    </row>
    <row r="4" spans="1:13" ht="14.25" customHeight="1">
      <c r="A4" s="31"/>
      <c r="B4" s="33" t="s">
        <v>2</v>
      </c>
      <c r="C4" s="28" t="s">
        <v>3</v>
      </c>
      <c r="D4" s="28"/>
      <c r="E4" s="28" t="s">
        <v>2</v>
      </c>
      <c r="F4" s="28" t="s">
        <v>3</v>
      </c>
      <c r="G4" s="28"/>
      <c r="H4" s="25" t="s">
        <v>2</v>
      </c>
      <c r="I4" s="25" t="s">
        <v>3</v>
      </c>
      <c r="J4" s="25"/>
      <c r="K4" s="25" t="s">
        <v>2</v>
      </c>
      <c r="L4" s="25" t="s">
        <v>3</v>
      </c>
      <c r="M4" s="25"/>
    </row>
    <row r="5" spans="1:13" ht="22.5" customHeight="1">
      <c r="A5" s="32"/>
      <c r="B5" s="34"/>
      <c r="C5" s="3" t="s">
        <v>37</v>
      </c>
      <c r="D5" s="18" t="s">
        <v>40</v>
      </c>
      <c r="E5" s="29"/>
      <c r="F5" s="3" t="s">
        <v>37</v>
      </c>
      <c r="G5" s="3" t="s">
        <v>40</v>
      </c>
      <c r="H5" s="27"/>
      <c r="I5" s="4" t="s">
        <v>4</v>
      </c>
      <c r="J5" s="4" t="s">
        <v>5</v>
      </c>
      <c r="K5" s="27"/>
      <c r="L5" s="4" t="s">
        <v>4</v>
      </c>
      <c r="M5" s="4" t="s">
        <v>5</v>
      </c>
    </row>
    <row r="6" spans="1:13" s="5" customFormat="1" ht="21.75" customHeight="1">
      <c r="A6" s="40" t="s">
        <v>32</v>
      </c>
      <c r="B6" s="41">
        <f>B8+B29</f>
        <v>5683551.815970001</v>
      </c>
      <c r="C6" s="41">
        <f>C8+C29</f>
        <v>3555890.0995100006</v>
      </c>
      <c r="D6" s="41">
        <f>D8+D29</f>
        <v>2127681.81913</v>
      </c>
      <c r="E6" s="41">
        <f>E8+E29</f>
        <v>5086190.921289999</v>
      </c>
      <c r="F6" s="41">
        <f>F8+F29</f>
        <v>3154757.305999999</v>
      </c>
      <c r="G6" s="41">
        <f>G8+G29</f>
        <v>1931452.3739999998</v>
      </c>
      <c r="H6" s="41">
        <f>B6/E6*100</f>
        <v>111.74475956416703</v>
      </c>
      <c r="I6" s="41">
        <f>C6/F6*100</f>
        <v>112.71517123510868</v>
      </c>
      <c r="J6" s="41">
        <f>D6/G6*100</f>
        <v>110.15968334355628</v>
      </c>
      <c r="K6" s="41">
        <f>B6-E6</f>
        <v>597360.8946800018</v>
      </c>
      <c r="L6" s="41">
        <f>C6-F6</f>
        <v>401132.7935100016</v>
      </c>
      <c r="M6" s="41">
        <f>D6-G6</f>
        <v>196229.44513000036</v>
      </c>
    </row>
    <row r="7" spans="1:13" s="5" customFormat="1" ht="24.75" customHeight="1">
      <c r="A7" s="42" t="s">
        <v>33</v>
      </c>
      <c r="B7" s="43">
        <f>B8+B30</f>
        <v>5682602.077970001</v>
      </c>
      <c r="C7" s="43">
        <f>C8+C30</f>
        <v>3556006.9455100005</v>
      </c>
      <c r="D7" s="43">
        <f>D8+D30</f>
        <v>2126615.23513</v>
      </c>
      <c r="E7" s="43">
        <f>E8+E30</f>
        <v>5077664.451289999</v>
      </c>
      <c r="F7" s="43">
        <f>F8+F30</f>
        <v>3154799.914999999</v>
      </c>
      <c r="G7" s="43">
        <f>G8+G30</f>
        <v>1922883.295</v>
      </c>
      <c r="H7" s="44">
        <f>B7/E7*100</f>
        <v>111.91369836433982</v>
      </c>
      <c r="I7" s="44">
        <f>C7/F7*100</f>
        <v>112.71735264738656</v>
      </c>
      <c r="J7" s="44">
        <f>D7/G7*100</f>
        <v>110.59512767414208</v>
      </c>
      <c r="K7" s="44">
        <f>B7-E7</f>
        <v>604937.6266800016</v>
      </c>
      <c r="L7" s="44">
        <f>C7-F7</f>
        <v>401207.03051000135</v>
      </c>
      <c r="M7" s="44">
        <f>D7-G7</f>
        <v>203731.94013</v>
      </c>
    </row>
    <row r="8" spans="1:13" ht="12">
      <c r="A8" s="46" t="s">
        <v>6</v>
      </c>
      <c r="B8" s="47">
        <f>C8+D8</f>
        <v>5284530.861640001</v>
      </c>
      <c r="C8" s="47">
        <f>C9+C10+C11+C14+C20+C26+C27+C28</f>
        <v>3359840.5605100007</v>
      </c>
      <c r="D8" s="47">
        <f>D9+D10+D11+D14+D20+D26+D27+D28</f>
        <v>1924690.30113</v>
      </c>
      <c r="E8" s="47">
        <f>F8+G8</f>
        <v>4673427.381999999</v>
      </c>
      <c r="F8" s="47">
        <f>F9+F10+F11+F14+F20+F26+F27+F28</f>
        <v>2932653.238999999</v>
      </c>
      <c r="G8" s="47">
        <f>G9+G10+G11+G14+G20+G26+G27+G28+0.001</f>
        <v>1740774.143</v>
      </c>
      <c r="H8" s="47">
        <f>B8/E8*100</f>
        <v>113.076130849785</v>
      </c>
      <c r="I8" s="47">
        <f>C8/F8*100</f>
        <v>114.56658140925204</v>
      </c>
      <c r="J8" s="47">
        <f>D8/G8*100</f>
        <v>110.56519358755206</v>
      </c>
      <c r="K8" s="47">
        <f>B8-E8</f>
        <v>611103.4796400014</v>
      </c>
      <c r="L8" s="47">
        <f>C8-F8</f>
        <v>427187.32151000155</v>
      </c>
      <c r="M8" s="47">
        <f>D8-G8</f>
        <v>183916.1581300001</v>
      </c>
    </row>
    <row r="9" spans="1:13" ht="15" customHeight="1">
      <c r="A9" s="45" t="s">
        <v>38</v>
      </c>
      <c r="B9" s="48">
        <f>D9+C9</f>
        <v>957691.267</v>
      </c>
      <c r="C9" s="49">
        <v>957691.267</v>
      </c>
      <c r="D9" s="49"/>
      <c r="E9" s="48">
        <f>G9+F9</f>
        <v>891860.894</v>
      </c>
      <c r="F9" s="50">
        <v>891860.894</v>
      </c>
      <c r="G9" s="50"/>
      <c r="H9" s="51">
        <f>B9/E9*100</f>
        <v>107.38123775163528</v>
      </c>
      <c r="I9" s="51">
        <f>C9/F9*100</f>
        <v>107.38123775163528</v>
      </c>
      <c r="J9" s="51"/>
      <c r="K9" s="51">
        <f>B9-E9</f>
        <v>65830.37300000002</v>
      </c>
      <c r="L9" s="51">
        <f>C9-F9</f>
        <v>65830.37300000002</v>
      </c>
      <c r="M9" s="51">
        <f>D9-G9</f>
        <v>0</v>
      </c>
    </row>
    <row r="10" spans="1:13" ht="12">
      <c r="A10" s="45" t="s">
        <v>7</v>
      </c>
      <c r="B10" s="48">
        <f>D10+C10</f>
        <v>2375359.366</v>
      </c>
      <c r="C10" s="50">
        <v>1344823.916</v>
      </c>
      <c r="D10" s="50">
        <v>1030535.45</v>
      </c>
      <c r="E10" s="48">
        <f>G10+F10</f>
        <v>2143782.118</v>
      </c>
      <c r="F10" s="50">
        <v>1214902.639</v>
      </c>
      <c r="G10" s="50">
        <v>928879.479</v>
      </c>
      <c r="H10" s="51">
        <f>B10/E10*100</f>
        <v>110.80227538309937</v>
      </c>
      <c r="I10" s="51">
        <f>C10/F10*100</f>
        <v>110.69396615245972</v>
      </c>
      <c r="J10" s="51">
        <f>D10/G10*100</f>
        <v>110.94393549413313</v>
      </c>
      <c r="K10" s="51">
        <f>B10-E10</f>
        <v>231577.24800000014</v>
      </c>
      <c r="L10" s="51">
        <f>C10-F10</f>
        <v>129921.277</v>
      </c>
      <c r="M10" s="51">
        <f>D10-G10</f>
        <v>101655.9709999999</v>
      </c>
    </row>
    <row r="11" spans="1:13" ht="14.25" customHeight="1">
      <c r="A11" s="45" t="s">
        <v>34</v>
      </c>
      <c r="B11" s="48">
        <f>D11+C11</f>
        <v>811697.20236</v>
      </c>
      <c r="C11" s="50">
        <f>C12+C13</f>
        <v>741422.347</v>
      </c>
      <c r="D11" s="50">
        <f>D12+D13</f>
        <v>70274.85536</v>
      </c>
      <c r="E11" s="48">
        <f>G11+F11</f>
        <v>636650.9759999999</v>
      </c>
      <c r="F11" s="50">
        <f>F12+F13</f>
        <v>576310.141</v>
      </c>
      <c r="G11" s="50">
        <f>G12+G13</f>
        <v>60340.835</v>
      </c>
      <c r="H11" s="51">
        <f>B11/E11*100</f>
        <v>127.4948492908617</v>
      </c>
      <c r="I11" s="51">
        <f>C11/F11*100</f>
        <v>128.6498873182244</v>
      </c>
      <c r="J11" s="51">
        <f>D11/G11*100</f>
        <v>116.463180133321</v>
      </c>
      <c r="K11" s="51">
        <f>B11-E11</f>
        <v>175046.2263600001</v>
      </c>
      <c r="L11" s="51">
        <f>C11-F11</f>
        <v>165112.206</v>
      </c>
      <c r="M11" s="51">
        <f>D11-G11</f>
        <v>9934.020360000002</v>
      </c>
    </row>
    <row r="12" spans="1:13" s="14" customFormat="1" ht="15" customHeight="1">
      <c r="A12" s="52" t="s">
        <v>39</v>
      </c>
      <c r="B12" s="53">
        <f>D12+C12</f>
        <v>702748.82336</v>
      </c>
      <c r="C12" s="54">
        <v>632473.968</v>
      </c>
      <c r="D12" s="54">
        <v>70274.85536</v>
      </c>
      <c r="E12" s="55">
        <f>G12+F12</f>
        <v>603408.3489999999</v>
      </c>
      <c r="F12" s="56">
        <v>543067.514</v>
      </c>
      <c r="G12" s="56">
        <v>60340.835</v>
      </c>
      <c r="H12" s="53">
        <f>B12/E12*100</f>
        <v>116.46322503237359</v>
      </c>
      <c r="I12" s="53">
        <f>C12/F12*100</f>
        <v>116.46323002115719</v>
      </c>
      <c r="J12" s="53">
        <f>D12/G12*100</f>
        <v>116.463180133321</v>
      </c>
      <c r="K12" s="53">
        <f>B12-E12</f>
        <v>99340.47436000011</v>
      </c>
      <c r="L12" s="53">
        <f>C12-F12</f>
        <v>89406.45400000003</v>
      </c>
      <c r="M12" s="53">
        <f>D12-G12</f>
        <v>9934.020360000002</v>
      </c>
    </row>
    <row r="13" spans="1:13" s="14" customFormat="1" ht="15" customHeight="1">
      <c r="A13" s="52" t="s">
        <v>35</v>
      </c>
      <c r="B13" s="53">
        <f>D13+C13</f>
        <v>108948.379</v>
      </c>
      <c r="C13" s="54">
        <v>108948.379</v>
      </c>
      <c r="D13" s="54"/>
      <c r="E13" s="55">
        <f>G13+F13</f>
        <v>33242.627</v>
      </c>
      <c r="F13" s="56">
        <v>33242.627</v>
      </c>
      <c r="G13" s="56"/>
      <c r="H13" s="53">
        <f>B13/E13*100</f>
        <v>327.7369715696656</v>
      </c>
      <c r="I13" s="53">
        <f>C13/F13*100</f>
        <v>327.7369715696656</v>
      </c>
      <c r="J13" s="53"/>
      <c r="K13" s="53">
        <f>B13-E13</f>
        <v>75705.75200000001</v>
      </c>
      <c r="L13" s="53">
        <f>C13-F13</f>
        <v>75705.75200000001</v>
      </c>
      <c r="M13" s="53">
        <f>D13-G13</f>
        <v>0</v>
      </c>
    </row>
    <row r="14" spans="1:13" ht="12">
      <c r="A14" s="45" t="s">
        <v>8</v>
      </c>
      <c r="B14" s="48">
        <f>B15+B18+B17+B19</f>
        <v>437407.76348</v>
      </c>
      <c r="C14" s="48">
        <f>C15+C18+C17+C19</f>
        <v>-23.131</v>
      </c>
      <c r="D14" s="48">
        <f>D15+D18+D17+D19</f>
        <v>437430.89447999996</v>
      </c>
      <c r="E14" s="48">
        <f>E15+E18+E17+E19</f>
        <v>410385.01099999994</v>
      </c>
      <c r="F14" s="48">
        <f>F15+F18+F17+F19</f>
        <v>42.163</v>
      </c>
      <c r="G14" s="48">
        <f>G15+G18+G17+G19</f>
        <v>410342.84799999994</v>
      </c>
      <c r="H14" s="51">
        <f>B14/E14*100</f>
        <v>106.58473183856125</v>
      </c>
      <c r="I14" s="51">
        <f>C14/F14*100</f>
        <v>-54.86089699499561</v>
      </c>
      <c r="J14" s="51">
        <f>D14/G14*100</f>
        <v>106.60132048408457</v>
      </c>
      <c r="K14" s="51">
        <f>B14-E14</f>
        <v>27022.752480000083</v>
      </c>
      <c r="L14" s="51">
        <f>C14-F14</f>
        <v>-65.294</v>
      </c>
      <c r="M14" s="51">
        <f>D14-G14</f>
        <v>27088.04648000002</v>
      </c>
    </row>
    <row r="15" spans="1:13" ht="24" customHeight="1">
      <c r="A15" s="45" t="s">
        <v>9</v>
      </c>
      <c r="B15" s="48">
        <f>D15+C15</f>
        <v>347196.74192</v>
      </c>
      <c r="C15" s="50"/>
      <c r="D15" s="50">
        <v>347196.74192</v>
      </c>
      <c r="E15" s="48">
        <f>G15+F15</f>
        <v>326054.894</v>
      </c>
      <c r="F15" s="50"/>
      <c r="G15" s="50">
        <v>326054.894</v>
      </c>
      <c r="H15" s="51">
        <f>B15/E15*100</f>
        <v>106.48413758206003</v>
      </c>
      <c r="I15" s="51"/>
      <c r="J15" s="51">
        <f>D15/G15*100</f>
        <v>106.48413758206003</v>
      </c>
      <c r="K15" s="51">
        <f>B15-E15</f>
        <v>21141.84792000003</v>
      </c>
      <c r="L15" s="51">
        <f>C15-F15</f>
        <v>0</v>
      </c>
      <c r="M15" s="51">
        <f>D15-G15</f>
        <v>21141.84792000003</v>
      </c>
    </row>
    <row r="16" spans="1:13" ht="12" hidden="1">
      <c r="A16" s="45"/>
      <c r="B16" s="48">
        <f>D16+C16</f>
        <v>0</v>
      </c>
      <c r="C16" s="50"/>
      <c r="D16" s="50"/>
      <c r="E16" s="48">
        <f>G16+F16</f>
        <v>0</v>
      </c>
      <c r="F16" s="50"/>
      <c r="G16" s="50"/>
      <c r="H16" s="51"/>
      <c r="I16" s="51"/>
      <c r="J16" s="51"/>
      <c r="K16" s="51"/>
      <c r="L16" s="51"/>
      <c r="M16" s="51"/>
    </row>
    <row r="17" spans="1:13" ht="22.5">
      <c r="A17" s="45" t="s">
        <v>10</v>
      </c>
      <c r="B17" s="48">
        <f>D17+C17</f>
        <v>75766.06297</v>
      </c>
      <c r="C17" s="50"/>
      <c r="D17" s="50">
        <v>75766.06297</v>
      </c>
      <c r="E17" s="48">
        <f>G17+F17</f>
        <v>69577.681</v>
      </c>
      <c r="F17" s="50"/>
      <c r="G17" s="50">
        <v>69577.681</v>
      </c>
      <c r="H17" s="51">
        <f>B17/E17*100</f>
        <v>108.89420555709523</v>
      </c>
      <c r="I17" s="51"/>
      <c r="J17" s="51">
        <f>D17/G17*100</f>
        <v>108.89420555709523</v>
      </c>
      <c r="K17" s="51">
        <f>B17-E17</f>
        <v>6188.381970000002</v>
      </c>
      <c r="L17" s="51">
        <f>C17-F17</f>
        <v>0</v>
      </c>
      <c r="M17" s="51">
        <f>D17-G17</f>
        <v>6188.381970000002</v>
      </c>
    </row>
    <row r="18" spans="1:13" ht="12">
      <c r="A18" s="45" t="s">
        <v>11</v>
      </c>
      <c r="B18" s="48">
        <f>D18+C18</f>
        <v>13231.971000000001</v>
      </c>
      <c r="C18" s="50">
        <v>-23.131</v>
      </c>
      <c r="D18" s="50">
        <v>13255.102</v>
      </c>
      <c r="E18" s="48">
        <f>G18+F18</f>
        <v>13585.6</v>
      </c>
      <c r="F18" s="50">
        <v>42.163</v>
      </c>
      <c r="G18" s="50">
        <v>13543.437</v>
      </c>
      <c r="H18" s="51">
        <f>B18/E18*100</f>
        <v>97.39703067954305</v>
      </c>
      <c r="I18" s="51">
        <f>C18/F18*100</f>
        <v>-54.86089699499561</v>
      </c>
      <c r="J18" s="51">
        <f>D18/G18*100</f>
        <v>97.871035247552</v>
      </c>
      <c r="K18" s="51">
        <f>B18-E18</f>
        <v>-353.628999999999</v>
      </c>
      <c r="L18" s="51">
        <f>C18-F18</f>
        <v>-65.294</v>
      </c>
      <c r="M18" s="51">
        <f>D18-G18</f>
        <v>-288.3349999999991</v>
      </c>
    </row>
    <row r="19" spans="1:13" ht="22.5">
      <c r="A19" s="45" t="s">
        <v>36</v>
      </c>
      <c r="B19" s="48">
        <f>D19+C19</f>
        <v>1212.98759</v>
      </c>
      <c r="C19" s="50"/>
      <c r="D19" s="50">
        <v>1212.98759</v>
      </c>
      <c r="E19" s="48">
        <f>G19+F19</f>
        <v>1166.836</v>
      </c>
      <c r="F19" s="50"/>
      <c r="G19" s="50">
        <v>1166.836</v>
      </c>
      <c r="H19" s="51">
        <f>B19/E19*100</f>
        <v>103.95527649129784</v>
      </c>
      <c r="I19" s="51"/>
      <c r="J19" s="51">
        <f>D19/G19*100</f>
        <v>103.95527649129784</v>
      </c>
      <c r="K19" s="51">
        <f>B19-E19</f>
        <v>46.15158999999994</v>
      </c>
      <c r="L19" s="51">
        <f>C19-F19</f>
        <v>0</v>
      </c>
      <c r="M19" s="51">
        <f>D19-G19</f>
        <v>46.15158999999994</v>
      </c>
    </row>
    <row r="20" spans="1:13" ht="12">
      <c r="A20" s="45" t="s">
        <v>12</v>
      </c>
      <c r="B20" s="48">
        <f>B21+B22+B23+B24+B25</f>
        <v>608952.91109</v>
      </c>
      <c r="C20" s="50">
        <f>C21+C22+C23+C24+C25</f>
        <v>295018.4718</v>
      </c>
      <c r="D20" s="50">
        <f>D21+D22+D23+D24+D25</f>
        <v>313934.43929</v>
      </c>
      <c r="E20" s="48">
        <f>E21+E22+E23+E24+E25</f>
        <v>486650.55299999996</v>
      </c>
      <c r="F20" s="50">
        <f>F21+F22+F23+F24+F25</f>
        <v>227232.959</v>
      </c>
      <c r="G20" s="50">
        <f>G21+G22+G23+G24+G25</f>
        <v>259417.59399999998</v>
      </c>
      <c r="H20" s="51">
        <f>B20/E20*100</f>
        <v>125.13145363465763</v>
      </c>
      <c r="I20" s="51">
        <f>C20/F20*100</f>
        <v>129.83084544526835</v>
      </c>
      <c r="J20" s="51">
        <f>D20/G20*100</f>
        <v>121.01509170962399</v>
      </c>
      <c r="K20" s="51">
        <f>B20-E20</f>
        <v>122302.35809</v>
      </c>
      <c r="L20" s="51">
        <f>C20-F20</f>
        <v>67785.5128</v>
      </c>
      <c r="M20" s="51">
        <f>D20-G20</f>
        <v>54516.84529000003</v>
      </c>
    </row>
    <row r="21" spans="1:13" ht="12">
      <c r="A21" s="45" t="s">
        <v>13</v>
      </c>
      <c r="B21" s="48">
        <f aca="true" t="shared" si="0" ref="B21:B26">D21+C21</f>
        <v>21600.02383</v>
      </c>
      <c r="C21" s="50"/>
      <c r="D21" s="50">
        <v>21600.02383</v>
      </c>
      <c r="E21" s="48">
        <f aca="true" t="shared" si="1" ref="E21:E26">G21+F21</f>
        <v>20551.629</v>
      </c>
      <c r="F21" s="50"/>
      <c r="G21" s="50">
        <v>20551.629</v>
      </c>
      <c r="H21" s="51">
        <f>B21/E21*100</f>
        <v>105.10127362653343</v>
      </c>
      <c r="I21" s="51"/>
      <c r="J21" s="51">
        <f>D21/G21*100</f>
        <v>105.10127362653343</v>
      </c>
      <c r="K21" s="51">
        <f>B21-E21</f>
        <v>1048.3948299999975</v>
      </c>
      <c r="L21" s="51">
        <f>C21-F21</f>
        <v>0</v>
      </c>
      <c r="M21" s="51">
        <f>D21-G21</f>
        <v>1048.3948299999975</v>
      </c>
    </row>
    <row r="22" spans="1:13" ht="12">
      <c r="A22" s="45" t="s">
        <v>14</v>
      </c>
      <c r="B22" s="48">
        <f t="shared" si="0"/>
        <v>416243.546</v>
      </c>
      <c r="C22" s="50">
        <v>208121.773</v>
      </c>
      <c r="D22" s="50">
        <v>208121.773</v>
      </c>
      <c r="E22" s="48">
        <f t="shared" si="1"/>
        <v>319736.968</v>
      </c>
      <c r="F22" s="50">
        <v>159868.483</v>
      </c>
      <c r="G22" s="50">
        <v>159868.485</v>
      </c>
      <c r="H22" s="51">
        <f>B22/E22*100</f>
        <v>130.18311539127373</v>
      </c>
      <c r="I22" s="51">
        <f>C22/F22*100</f>
        <v>130.18311620558757</v>
      </c>
      <c r="J22" s="51">
        <f>D22/G22*100</f>
        <v>130.18311457695992</v>
      </c>
      <c r="K22" s="51">
        <f>B22-E22</f>
        <v>96506.57799999998</v>
      </c>
      <c r="L22" s="51">
        <f>C22-F22</f>
        <v>48253.28999999998</v>
      </c>
      <c r="M22" s="51">
        <f>D22-G22</f>
        <v>48253.288</v>
      </c>
    </row>
    <row r="23" spans="1:13" ht="20.25" customHeight="1">
      <c r="A23" s="45" t="s">
        <v>15</v>
      </c>
      <c r="B23" s="48">
        <f t="shared" si="0"/>
        <v>86896.6988</v>
      </c>
      <c r="C23" s="50">
        <v>86896.6988</v>
      </c>
      <c r="D23" s="50"/>
      <c r="E23" s="48">
        <f t="shared" si="1"/>
        <v>67364.476</v>
      </c>
      <c r="F23" s="50">
        <v>67364.476</v>
      </c>
      <c r="G23" s="50"/>
      <c r="H23" s="51">
        <f>B23/E23*100</f>
        <v>128.99484113852532</v>
      </c>
      <c r="I23" s="51">
        <f>C23/F23*100</f>
        <v>128.99484113852532</v>
      </c>
      <c r="J23" s="51"/>
      <c r="K23" s="51">
        <f>B23-E23</f>
        <v>19532.222800000003</v>
      </c>
      <c r="L23" s="51">
        <f>C23-F23</f>
        <v>19532.222800000003</v>
      </c>
      <c r="M23" s="51">
        <f>D23-G23</f>
        <v>0</v>
      </c>
    </row>
    <row r="24" spans="1:13" ht="18" customHeight="1" hidden="1">
      <c r="A24" s="45" t="s">
        <v>16</v>
      </c>
      <c r="B24" s="48">
        <f t="shared" si="0"/>
        <v>0</v>
      </c>
      <c r="C24" s="50"/>
      <c r="D24" s="50"/>
      <c r="E24" s="48">
        <f t="shared" si="1"/>
        <v>0</v>
      </c>
      <c r="F24" s="50"/>
      <c r="G24" s="50"/>
      <c r="H24" s="51"/>
      <c r="I24" s="51"/>
      <c r="J24" s="51"/>
      <c r="K24" s="51">
        <f>B24-E24</f>
        <v>0</v>
      </c>
      <c r="L24" s="51">
        <f>C24-F24</f>
        <v>0</v>
      </c>
      <c r="M24" s="51">
        <f>D24-G24</f>
        <v>0</v>
      </c>
    </row>
    <row r="25" spans="1:13" ht="12">
      <c r="A25" s="45" t="s">
        <v>17</v>
      </c>
      <c r="B25" s="48">
        <f t="shared" si="0"/>
        <v>84212.64246</v>
      </c>
      <c r="C25" s="50"/>
      <c r="D25" s="50">
        <v>84212.64246</v>
      </c>
      <c r="E25" s="48">
        <f t="shared" si="1"/>
        <v>78997.48</v>
      </c>
      <c r="F25" s="50"/>
      <c r="G25" s="50">
        <v>78997.48</v>
      </c>
      <c r="H25" s="51">
        <f>B25/E25*100</f>
        <v>106.6016820536554</v>
      </c>
      <c r="I25" s="51"/>
      <c r="J25" s="51">
        <f>D25/G25*100</f>
        <v>106.6016820536554</v>
      </c>
      <c r="K25" s="51">
        <f>B25-E25</f>
        <v>5215.162460000007</v>
      </c>
      <c r="L25" s="51">
        <f>C25-F25</f>
        <v>0</v>
      </c>
      <c r="M25" s="51">
        <f>D25-G25</f>
        <v>5215.162460000007</v>
      </c>
    </row>
    <row r="26" spans="1:13" ht="33.75">
      <c r="A26" s="45" t="s">
        <v>28</v>
      </c>
      <c r="B26" s="48">
        <f t="shared" si="0"/>
        <v>44428.57871</v>
      </c>
      <c r="C26" s="50">
        <v>1.06571</v>
      </c>
      <c r="D26" s="50">
        <v>44427.513</v>
      </c>
      <c r="E26" s="48">
        <f t="shared" si="1"/>
        <v>56600.453</v>
      </c>
      <c r="F26" s="50">
        <v>0.584</v>
      </c>
      <c r="G26" s="50">
        <f>54699.965+1899.904</f>
        <v>56599.869</v>
      </c>
      <c r="H26" s="51">
        <f>B26/E26*100</f>
        <v>78.49509386435476</v>
      </c>
      <c r="I26" s="51">
        <f>C26/F26*100</f>
        <v>182.4845890410959</v>
      </c>
      <c r="J26" s="51">
        <f>D26/G26*100</f>
        <v>78.49402089605543</v>
      </c>
      <c r="K26" s="51">
        <f>B26-E26</f>
        <v>-12171.87429</v>
      </c>
      <c r="L26" s="51">
        <f>C26-F26</f>
        <v>0.48170999999999997</v>
      </c>
      <c r="M26" s="51">
        <f>D26-G26</f>
        <v>-12172.356</v>
      </c>
    </row>
    <row r="27" spans="1:13" ht="12">
      <c r="A27" s="45" t="s">
        <v>30</v>
      </c>
      <c r="B27" s="48">
        <f>C27+D27</f>
        <v>48990.121</v>
      </c>
      <c r="C27" s="50">
        <v>20906.498</v>
      </c>
      <c r="D27" s="50">
        <v>28083.623</v>
      </c>
      <c r="E27" s="48">
        <f>F27+G27</f>
        <v>47488.754</v>
      </c>
      <c r="F27" s="50">
        <v>22301.831</v>
      </c>
      <c r="G27" s="50">
        <v>25186.923</v>
      </c>
      <c r="H27" s="51">
        <f>B27/E27*100</f>
        <v>103.16152114666978</v>
      </c>
      <c r="I27" s="51">
        <f>C27/F27*100</f>
        <v>93.7434150586111</v>
      </c>
      <c r="J27" s="51">
        <f>D27/G27*100</f>
        <v>111.50080936841711</v>
      </c>
      <c r="K27" s="51">
        <f>B27-E27</f>
        <v>1501.3669999999984</v>
      </c>
      <c r="L27" s="51">
        <f>C27-F27</f>
        <v>-1395.3329999999987</v>
      </c>
      <c r="M27" s="51">
        <f>D27-G27</f>
        <v>2896.7000000000007</v>
      </c>
    </row>
    <row r="28" spans="1:13" ht="27" customHeight="1">
      <c r="A28" s="45" t="s">
        <v>18</v>
      </c>
      <c r="B28" s="48">
        <f>C28+D28</f>
        <v>3.6519999999999997</v>
      </c>
      <c r="C28" s="50">
        <v>0.126</v>
      </c>
      <c r="D28" s="50">
        <v>3.526</v>
      </c>
      <c r="E28" s="48">
        <f>F28+G28</f>
        <v>8.622</v>
      </c>
      <c r="F28" s="50">
        <v>2.028</v>
      </c>
      <c r="G28" s="50">
        <v>6.594</v>
      </c>
      <c r="H28" s="51">
        <f>B28/E28*100</f>
        <v>42.356761772210625</v>
      </c>
      <c r="I28" s="51">
        <f>C28/F28*100</f>
        <v>6.21301775147929</v>
      </c>
      <c r="J28" s="51">
        <f>D28/G28*100</f>
        <v>53.47285410979678</v>
      </c>
      <c r="K28" s="51">
        <f>B28-E28</f>
        <v>-4.970000000000001</v>
      </c>
      <c r="L28" s="51">
        <f>C28-F28</f>
        <v>-1.9020000000000001</v>
      </c>
      <c r="M28" s="51">
        <f>D28-G28</f>
        <v>-3.0680000000000005</v>
      </c>
    </row>
    <row r="29" spans="1:13" s="5" customFormat="1" ht="15.75">
      <c r="A29" s="7" t="s">
        <v>29</v>
      </c>
      <c r="B29" s="16">
        <f>SUM(B31:B37)+B40</f>
        <v>399020.9543299999</v>
      </c>
      <c r="C29" s="16">
        <f>SUM(C31:C37)+C40</f>
        <v>196049.539</v>
      </c>
      <c r="D29" s="16">
        <f>SUM(D31:D37)+D40</f>
        <v>202991.518</v>
      </c>
      <c r="E29" s="10">
        <f>SUM(E31:E37)</f>
        <v>412763.53929000004</v>
      </c>
      <c r="F29" s="16">
        <f>SUM(F31:F37)</f>
        <v>222104.06700000004</v>
      </c>
      <c r="G29" s="16">
        <f>SUM(G31:G37)</f>
        <v>190678.231</v>
      </c>
      <c r="H29" s="10">
        <f>B29/E29*100</f>
        <v>96.67059135512818</v>
      </c>
      <c r="I29" s="10">
        <f>C29/F29*100</f>
        <v>88.26922516461617</v>
      </c>
      <c r="J29" s="10">
        <f>D29/G29*100</f>
        <v>106.45762598877897</v>
      </c>
      <c r="K29" s="10">
        <f>B29-E29</f>
        <v>-13742.584960000124</v>
      </c>
      <c r="L29" s="10">
        <f>C29-F29</f>
        <v>-26054.52800000005</v>
      </c>
      <c r="M29" s="10">
        <f>D29-G29</f>
        <v>12313.287000000011</v>
      </c>
    </row>
    <row r="30" spans="1:13" s="5" customFormat="1" ht="18.75" customHeight="1">
      <c r="A30" s="6" t="s">
        <v>31</v>
      </c>
      <c r="B30" s="8">
        <f>B29-B38</f>
        <v>398071.2163299999</v>
      </c>
      <c r="C30" s="17">
        <f>C29-C38</f>
        <v>196166.38499999998</v>
      </c>
      <c r="D30" s="17">
        <f>D29-D38</f>
        <v>201924.934</v>
      </c>
      <c r="E30" s="8">
        <f>E29-E38</f>
        <v>404237.0692900001</v>
      </c>
      <c r="F30" s="17">
        <f>F29-F38</f>
        <v>222146.67600000004</v>
      </c>
      <c r="G30" s="17">
        <f>G29-G38</f>
        <v>182109.152</v>
      </c>
      <c r="H30" s="8">
        <f>B30/E30*100</f>
        <v>98.47469382982867</v>
      </c>
      <c r="I30" s="8">
        <f>C30/F30*100</f>
        <v>88.30489320488412</v>
      </c>
      <c r="J30" s="8">
        <f>D30/G30*100</f>
        <v>110.88126641762628</v>
      </c>
      <c r="K30" s="8">
        <f>B30-E30</f>
        <v>-6165.852960000164</v>
      </c>
      <c r="L30" s="8">
        <f>C30-F30</f>
        <v>-25980.291000000056</v>
      </c>
      <c r="M30" s="8">
        <f>D30-G30</f>
        <v>19815.782000000007</v>
      </c>
    </row>
    <row r="31" spans="1:13" ht="38.25" customHeight="1">
      <c r="A31" s="45" t="s">
        <v>19</v>
      </c>
      <c r="B31" s="9">
        <f>C31+D31-20.10267</f>
        <v>80293.82133</v>
      </c>
      <c r="C31" s="15">
        <v>10092.26</v>
      </c>
      <c r="D31" s="15">
        <v>70221.664</v>
      </c>
      <c r="E31" s="9">
        <f>F31+G31-(18758.71/1000)</f>
        <v>79499.19229</v>
      </c>
      <c r="F31" s="15">
        <v>13015.269</v>
      </c>
      <c r="G31" s="15">
        <v>66502.682</v>
      </c>
      <c r="H31" s="11">
        <f>B31/E31*100</f>
        <v>100.99954353888442</v>
      </c>
      <c r="I31" s="11">
        <f>C31/F31*100</f>
        <v>77.54169352934619</v>
      </c>
      <c r="J31" s="11">
        <f>D31/G31*100</f>
        <v>105.5922285961339</v>
      </c>
      <c r="K31" s="11">
        <f>B31-E31</f>
        <v>794.6290399999998</v>
      </c>
      <c r="L31" s="11">
        <f>C31-F31</f>
        <v>-2923.009</v>
      </c>
      <c r="M31" s="11">
        <f>D31-G31</f>
        <v>3718.9820000000036</v>
      </c>
    </row>
    <row r="32" spans="1:13" ht="21" customHeight="1">
      <c r="A32" s="45" t="s">
        <v>20</v>
      </c>
      <c r="B32" s="9">
        <f>C32+D32</f>
        <v>37982.857</v>
      </c>
      <c r="C32" s="15">
        <v>33177.663</v>
      </c>
      <c r="D32" s="15">
        <v>4805.194</v>
      </c>
      <c r="E32" s="9">
        <f>F32+G32</f>
        <v>37962.844000000005</v>
      </c>
      <c r="F32" s="15">
        <v>32501.58</v>
      </c>
      <c r="G32" s="15">
        <v>5461.264</v>
      </c>
      <c r="H32" s="11">
        <f>B32/E32*100</f>
        <v>100.05271733592984</v>
      </c>
      <c r="I32" s="11">
        <f>C32/F32*100</f>
        <v>102.08015425711612</v>
      </c>
      <c r="J32" s="11">
        <f>D32/G32*100</f>
        <v>87.98684700098732</v>
      </c>
      <c r="K32" s="11">
        <f>B32-E32</f>
        <v>20.01299999999901</v>
      </c>
      <c r="L32" s="11">
        <f>C32-F32</f>
        <v>676.0829999999987</v>
      </c>
      <c r="M32" s="11">
        <f>D32-G32</f>
        <v>-656.0699999999997</v>
      </c>
    </row>
    <row r="33" spans="1:13" ht="24.75" customHeight="1">
      <c r="A33" s="45" t="s">
        <v>21</v>
      </c>
      <c r="B33" s="9">
        <f>C33+D33</f>
        <v>51622.681</v>
      </c>
      <c r="C33" s="15">
        <v>21584.308</v>
      </c>
      <c r="D33" s="15">
        <v>30038.373</v>
      </c>
      <c r="E33" s="9">
        <f>F33+G33</f>
        <v>57889.66499999999</v>
      </c>
      <c r="F33" s="15">
        <v>21300.065</v>
      </c>
      <c r="G33" s="15">
        <v>36589.6</v>
      </c>
      <c r="H33" s="11">
        <f>B33/E33*100</f>
        <v>89.17426107060734</v>
      </c>
      <c r="I33" s="11">
        <f>C33/F33*100</f>
        <v>101.33447010607715</v>
      </c>
      <c r="J33" s="11">
        <f>D33/G33*100</f>
        <v>82.09538502743949</v>
      </c>
      <c r="K33" s="11">
        <f>B33-E33</f>
        <v>-6266.983999999997</v>
      </c>
      <c r="L33" s="11">
        <f>C33-F33</f>
        <v>284.2430000000022</v>
      </c>
      <c r="M33" s="11">
        <f>D33-G33</f>
        <v>-6551.226999999999</v>
      </c>
    </row>
    <row r="34" spans="1:13" ht="18.75" customHeight="1">
      <c r="A34" s="45" t="s">
        <v>22</v>
      </c>
      <c r="B34" s="9">
        <f>C34+D34</f>
        <v>55755.172</v>
      </c>
      <c r="C34" s="15">
        <v>1564.877</v>
      </c>
      <c r="D34" s="15">
        <v>54190.295</v>
      </c>
      <c r="E34" s="9">
        <f>F34+G34</f>
        <v>40603.209</v>
      </c>
      <c r="F34" s="15">
        <v>268.353</v>
      </c>
      <c r="G34" s="15">
        <v>40334.856</v>
      </c>
      <c r="H34" s="11">
        <f>B34/E34*100</f>
        <v>137.31715638534874</v>
      </c>
      <c r="I34" s="11">
        <f>C34/F34*100</f>
        <v>583.141235611303</v>
      </c>
      <c r="J34" s="11">
        <f>D34/G34*100</f>
        <v>134.35103127676965</v>
      </c>
      <c r="K34" s="11">
        <f>B34-E34</f>
        <v>15151.962999999996</v>
      </c>
      <c r="L34" s="11">
        <f>C34-F34</f>
        <v>1296.524</v>
      </c>
      <c r="M34" s="11">
        <f>D34-G34</f>
        <v>13855.438999999998</v>
      </c>
    </row>
    <row r="35" spans="1:13" ht="9.75" customHeight="1">
      <c r="A35" s="45" t="s">
        <v>23</v>
      </c>
      <c r="B35" s="9">
        <f>C35+D35</f>
        <v>84.75</v>
      </c>
      <c r="C35" s="15">
        <v>84.5</v>
      </c>
      <c r="D35" s="15">
        <v>0.25</v>
      </c>
      <c r="E35" s="9">
        <f>F35+G35</f>
        <v>86.69800000000001</v>
      </c>
      <c r="F35" s="15">
        <v>61.03</v>
      </c>
      <c r="G35" s="15">
        <v>25.668</v>
      </c>
      <c r="H35" s="11">
        <f>B35/E35*100</f>
        <v>97.75312002583681</v>
      </c>
      <c r="I35" s="11">
        <f>C35/F35*100</f>
        <v>138.45649680485008</v>
      </c>
      <c r="J35" s="11">
        <f>D35/G35*100</f>
        <v>0.9739753779024467</v>
      </c>
      <c r="K35" s="11">
        <f>B35-E35</f>
        <v>-1.9480000000000075</v>
      </c>
      <c r="L35" s="11">
        <f>C35-F35</f>
        <v>23.47</v>
      </c>
      <c r="M35" s="11">
        <f>D35-G35</f>
        <v>-25.418</v>
      </c>
    </row>
    <row r="36" spans="1:13" ht="15.75">
      <c r="A36" s="45" t="s">
        <v>24</v>
      </c>
      <c r="B36" s="9">
        <f>C36+D36</f>
        <v>168600.93</v>
      </c>
      <c r="C36" s="15">
        <v>129642.709</v>
      </c>
      <c r="D36" s="15">
        <v>38958.221</v>
      </c>
      <c r="E36" s="9">
        <f>F36+G36</f>
        <v>183254.665</v>
      </c>
      <c r="F36" s="15">
        <v>154479.668</v>
      </c>
      <c r="G36" s="15">
        <v>28774.997</v>
      </c>
      <c r="H36" s="11">
        <f>B36/E36*100</f>
        <v>92.0036223907315</v>
      </c>
      <c r="I36" s="11">
        <f>C36/F36*100</f>
        <v>83.92218256191488</v>
      </c>
      <c r="J36" s="11">
        <f>D36/G36*100</f>
        <v>135.38914009269922</v>
      </c>
      <c r="K36" s="11">
        <f>B36-E36</f>
        <v>-14653.735000000015</v>
      </c>
      <c r="L36" s="11">
        <f>C36-F36</f>
        <v>-24836.959000000003</v>
      </c>
      <c r="M36" s="11">
        <f>D36-G36</f>
        <v>10183.223999999998</v>
      </c>
    </row>
    <row r="37" spans="1:13" ht="15.75">
      <c r="A37" s="37" t="s">
        <v>25</v>
      </c>
      <c r="B37" s="38">
        <f>B38+B39</f>
        <v>4680.143</v>
      </c>
      <c r="C37" s="38">
        <f>C38+C39</f>
        <v>-97.378</v>
      </c>
      <c r="D37" s="38">
        <f>D38+D39</f>
        <v>4777.521</v>
      </c>
      <c r="E37" s="38">
        <f>E38+E39</f>
        <v>13467.266</v>
      </c>
      <c r="F37" s="39">
        <f>F38+F39</f>
        <v>478.10200000000003</v>
      </c>
      <c r="G37" s="39">
        <f>G38+G39</f>
        <v>12989.164</v>
      </c>
      <c r="H37" s="38">
        <f>B37/E37*100</f>
        <v>34.75199049309637</v>
      </c>
      <c r="I37" s="38">
        <f>C37/F37*100</f>
        <v>-20.36762029859737</v>
      </c>
      <c r="J37" s="38">
        <f>D37/G37*100</f>
        <v>36.78081976638373</v>
      </c>
      <c r="K37" s="38">
        <f>B37-E37</f>
        <v>-8787.123</v>
      </c>
      <c r="L37" s="38">
        <f>C37-F37</f>
        <v>-575.48</v>
      </c>
      <c r="M37" s="38">
        <f>D37-G37</f>
        <v>-8211.643</v>
      </c>
    </row>
    <row r="38" spans="1:13" s="1" customFormat="1" ht="14.25" customHeight="1">
      <c r="A38" s="24" t="s">
        <v>26</v>
      </c>
      <c r="B38" s="9">
        <f>C38+D38</f>
        <v>949.738</v>
      </c>
      <c r="C38" s="15">
        <v>-116.846</v>
      </c>
      <c r="D38" s="15">
        <v>1066.584</v>
      </c>
      <c r="E38" s="9">
        <f>F38+G38</f>
        <v>8526.47</v>
      </c>
      <c r="F38" s="15">
        <v>-42.609</v>
      </c>
      <c r="G38" s="15">
        <f>8842.47-273.391</f>
        <v>8569.079</v>
      </c>
      <c r="H38" s="9">
        <f>B38/E38*100</f>
        <v>11.138701009913834</v>
      </c>
      <c r="I38" s="9">
        <f>C38/F38*100</f>
        <v>274.2284493886268</v>
      </c>
      <c r="J38" s="9">
        <f>D38/G38*100</f>
        <v>12.446891900518132</v>
      </c>
      <c r="K38" s="9">
        <f>B38-E38</f>
        <v>-7576.731999999999</v>
      </c>
      <c r="L38" s="9">
        <f>C38-F38</f>
        <v>-74.237</v>
      </c>
      <c r="M38" s="9">
        <f>D38-G38</f>
        <v>-7502.495</v>
      </c>
    </row>
    <row r="39" spans="1:13" s="1" customFormat="1" ht="15.75">
      <c r="A39" s="24" t="s">
        <v>27</v>
      </c>
      <c r="B39" s="9">
        <f>C39+D39</f>
        <v>3730.4049999999997</v>
      </c>
      <c r="C39" s="15">
        <v>19.468</v>
      </c>
      <c r="D39" s="15">
        <v>3710.937</v>
      </c>
      <c r="E39" s="9">
        <f>F39+G39</f>
        <v>4940.796</v>
      </c>
      <c r="F39" s="15">
        <v>520.711</v>
      </c>
      <c r="G39" s="15">
        <v>4420.085</v>
      </c>
      <c r="H39" s="9">
        <f>B39/E39*100</f>
        <v>75.50210532877696</v>
      </c>
      <c r="I39" s="9">
        <f>C39/F39*100</f>
        <v>3.7387341538780627</v>
      </c>
      <c r="J39" s="9">
        <f>D39/G39*100</f>
        <v>83.95623613573042</v>
      </c>
      <c r="K39" s="9">
        <f>B39-E39</f>
        <v>-1210.3910000000005</v>
      </c>
      <c r="L39" s="9">
        <f>C39-F39</f>
        <v>-501.243</v>
      </c>
      <c r="M39" s="9">
        <f>D39-G39</f>
        <v>-709.1480000000001</v>
      </c>
    </row>
    <row r="40" spans="1:13" s="1" customFormat="1" ht="36.75" customHeight="1">
      <c r="A40" s="24" t="s">
        <v>42</v>
      </c>
      <c r="B40" s="9">
        <f>C40+D40</f>
        <v>0.6</v>
      </c>
      <c r="C40" s="15">
        <v>0.6</v>
      </c>
      <c r="D40" s="15"/>
      <c r="E40" s="9">
        <f>F40+G40</f>
        <v>0</v>
      </c>
      <c r="F40" s="15">
        <v>0</v>
      </c>
      <c r="G40" s="15"/>
      <c r="H40" s="9"/>
      <c r="I40" s="11"/>
      <c r="J40" s="11"/>
      <c r="K40" s="11">
        <f>B40-E40</f>
        <v>0.6</v>
      </c>
      <c r="L40" s="11">
        <f>C40-F40</f>
        <v>0.6</v>
      </c>
      <c r="M40" s="11">
        <f>D40-G40</f>
        <v>0</v>
      </c>
    </row>
    <row r="41" spans="2:7" s="12" customFormat="1" ht="12">
      <c r="B41" s="23"/>
      <c r="C41" s="13"/>
      <c r="D41" s="13"/>
      <c r="E41" s="13"/>
      <c r="F41" s="13"/>
      <c r="G41" s="13"/>
    </row>
    <row r="42" spans="2:7" s="12" customFormat="1" ht="12">
      <c r="B42" s="23"/>
      <c r="C42" s="13"/>
      <c r="D42" s="13"/>
      <c r="E42" s="13"/>
      <c r="F42" s="13"/>
      <c r="G42" s="13"/>
    </row>
    <row r="43" spans="2:7" s="12" customFormat="1" ht="12">
      <c r="B43" s="23"/>
      <c r="C43" s="13"/>
      <c r="D43" s="13"/>
      <c r="E43" s="13"/>
      <c r="F43" s="13"/>
      <c r="G43" s="13"/>
    </row>
    <row r="44" spans="2:7" s="12" customFormat="1" ht="12">
      <c r="B44" s="23"/>
      <c r="C44" s="13"/>
      <c r="D44" s="13"/>
      <c r="E44" s="13"/>
      <c r="F44" s="13"/>
      <c r="G44" s="13"/>
    </row>
    <row r="45" spans="2:7" s="12" customFormat="1" ht="12">
      <c r="B45" s="23"/>
      <c r="C45" s="13"/>
      <c r="D45" s="13"/>
      <c r="E45" s="13"/>
      <c r="F45" s="13"/>
      <c r="G45" s="13"/>
    </row>
    <row r="46" spans="2:7" s="12" customFormat="1" ht="12">
      <c r="B46" s="23"/>
      <c r="C46" s="13"/>
      <c r="D46" s="13"/>
      <c r="E46" s="13"/>
      <c r="F46" s="13"/>
      <c r="G46" s="13"/>
    </row>
    <row r="47" spans="2:7" s="12" customFormat="1" ht="12">
      <c r="B47" s="23"/>
      <c r="C47" s="13"/>
      <c r="D47" s="13"/>
      <c r="E47" s="13"/>
      <c r="F47" s="13"/>
      <c r="G47" s="13"/>
    </row>
    <row r="48" spans="2:7" s="12" customFormat="1" ht="12">
      <c r="B48" s="23"/>
      <c r="C48" s="13"/>
      <c r="D48" s="13"/>
      <c r="E48" s="13"/>
      <c r="F48" s="13"/>
      <c r="G48" s="13"/>
    </row>
    <row r="49" spans="2:7" s="12" customFormat="1" ht="12">
      <c r="B49" s="23"/>
      <c r="C49" s="13"/>
      <c r="D49" s="13"/>
      <c r="E49" s="13"/>
      <c r="F49" s="13"/>
      <c r="G49" s="13"/>
    </row>
    <row r="50" spans="2:7" s="12" customFormat="1" ht="12">
      <c r="B50" s="23"/>
      <c r="C50" s="13"/>
      <c r="D50" s="13"/>
      <c r="E50" s="13"/>
      <c r="F50" s="13"/>
      <c r="G50" s="13"/>
    </row>
    <row r="51" spans="2:7" s="12" customFormat="1" ht="12">
      <c r="B51" s="23"/>
      <c r="C51" s="13"/>
      <c r="D51" s="13"/>
      <c r="E51" s="13"/>
      <c r="F51" s="13"/>
      <c r="G51" s="13"/>
    </row>
    <row r="52" spans="2:7" s="12" customFormat="1" ht="12">
      <c r="B52" s="23"/>
      <c r="C52" s="13"/>
      <c r="D52" s="13"/>
      <c r="E52" s="13"/>
      <c r="F52" s="13"/>
      <c r="G52" s="13"/>
    </row>
    <row r="53" spans="2:7" s="12" customFormat="1" ht="12">
      <c r="B53" s="23"/>
      <c r="C53" s="13"/>
      <c r="D53" s="13"/>
      <c r="E53" s="13"/>
      <c r="F53" s="13"/>
      <c r="G53" s="13"/>
    </row>
    <row r="54" spans="2:7" s="12" customFormat="1" ht="12">
      <c r="B54" s="23"/>
      <c r="C54" s="13"/>
      <c r="D54" s="13"/>
      <c r="E54" s="13"/>
      <c r="F54" s="13"/>
      <c r="G54" s="13"/>
    </row>
    <row r="55" spans="2:7" s="12" customFormat="1" ht="12">
      <c r="B55" s="23"/>
      <c r="C55" s="13"/>
      <c r="D55" s="13"/>
      <c r="E55" s="13"/>
      <c r="F55" s="13"/>
      <c r="G55" s="13"/>
    </row>
    <row r="56" spans="2:7" s="12" customFormat="1" ht="12">
      <c r="B56" s="23"/>
      <c r="C56" s="13"/>
      <c r="D56" s="13"/>
      <c r="E56" s="13"/>
      <c r="F56" s="13"/>
      <c r="G56" s="13"/>
    </row>
    <row r="57" spans="2:7" s="12" customFormat="1" ht="12">
      <c r="B57" s="23"/>
      <c r="C57" s="13"/>
      <c r="D57" s="13"/>
      <c r="E57" s="13"/>
      <c r="F57" s="13"/>
      <c r="G57" s="13"/>
    </row>
    <row r="58" spans="2:7" s="12" customFormat="1" ht="12">
      <c r="B58" s="23"/>
      <c r="C58" s="13"/>
      <c r="D58" s="13"/>
      <c r="E58" s="13"/>
      <c r="F58" s="13"/>
      <c r="G58" s="13"/>
    </row>
    <row r="59" spans="2:7" s="12" customFormat="1" ht="12">
      <c r="B59" s="23"/>
      <c r="C59" s="13"/>
      <c r="D59" s="13"/>
      <c r="E59" s="13"/>
      <c r="F59" s="13"/>
      <c r="G59" s="13"/>
    </row>
    <row r="60" spans="2:7" s="12" customFormat="1" ht="12">
      <c r="B60" s="23"/>
      <c r="C60" s="13"/>
      <c r="D60" s="13"/>
      <c r="E60" s="13"/>
      <c r="F60" s="13"/>
      <c r="G60" s="13"/>
    </row>
    <row r="61" spans="2:7" s="12" customFormat="1" ht="12">
      <c r="B61" s="23"/>
      <c r="C61" s="13"/>
      <c r="D61" s="13"/>
      <c r="E61" s="13"/>
      <c r="F61" s="13"/>
      <c r="G61" s="13"/>
    </row>
    <row r="62" spans="2:7" s="12" customFormat="1" ht="12">
      <c r="B62" s="23"/>
      <c r="C62" s="13"/>
      <c r="D62" s="13"/>
      <c r="E62" s="13"/>
      <c r="F62" s="13"/>
      <c r="G62" s="13"/>
    </row>
    <row r="63" spans="2:7" s="12" customFormat="1" ht="12">
      <c r="B63" s="23"/>
      <c r="C63" s="13"/>
      <c r="D63" s="13"/>
      <c r="E63" s="13"/>
      <c r="F63" s="13"/>
      <c r="G63" s="13"/>
    </row>
    <row r="64" spans="2:7" s="12" customFormat="1" ht="12">
      <c r="B64" s="23"/>
      <c r="C64" s="13"/>
      <c r="D64" s="13"/>
      <c r="E64" s="13"/>
      <c r="F64" s="13"/>
      <c r="G64" s="13"/>
    </row>
    <row r="65" spans="2:7" s="12" customFormat="1" ht="12">
      <c r="B65" s="23"/>
      <c r="C65" s="13"/>
      <c r="D65" s="19"/>
      <c r="E65" s="13"/>
      <c r="F65" s="13"/>
      <c r="G65" s="13"/>
    </row>
    <row r="66" spans="2:7" s="12" customFormat="1" ht="12">
      <c r="B66" s="23"/>
      <c r="C66" s="13"/>
      <c r="D66" s="19"/>
      <c r="E66" s="13"/>
      <c r="F66" s="13"/>
      <c r="G66" s="13"/>
    </row>
    <row r="67" spans="2:7" s="12" customFormat="1" ht="12">
      <c r="B67" s="23"/>
      <c r="C67" s="13"/>
      <c r="D67" s="19"/>
      <c r="E67" s="13"/>
      <c r="F67" s="13"/>
      <c r="G67" s="13"/>
    </row>
    <row r="68" spans="2:7" s="12" customFormat="1" ht="12">
      <c r="B68" s="23"/>
      <c r="C68" s="13"/>
      <c r="D68" s="19"/>
      <c r="E68" s="13"/>
      <c r="F68" s="13"/>
      <c r="G68" s="13"/>
    </row>
    <row r="69" spans="2:7" s="12" customFormat="1" ht="12">
      <c r="B69" s="23"/>
      <c r="C69" s="13"/>
      <c r="D69" s="19"/>
      <c r="E69" s="13"/>
      <c r="F69" s="13"/>
      <c r="G69" s="13"/>
    </row>
    <row r="70" spans="2:7" s="12" customFormat="1" ht="12">
      <c r="B70" s="23"/>
      <c r="C70" s="13"/>
      <c r="D70" s="19"/>
      <c r="E70" s="13"/>
      <c r="F70" s="13"/>
      <c r="G70" s="13"/>
    </row>
    <row r="71" spans="2:7" s="12" customFormat="1" ht="12">
      <c r="B71" s="23"/>
      <c r="C71" s="13"/>
      <c r="D71" s="19"/>
      <c r="E71" s="13"/>
      <c r="F71" s="13"/>
      <c r="G71" s="13"/>
    </row>
    <row r="72" spans="2:7" s="12" customFormat="1" ht="12">
      <c r="B72" s="23"/>
      <c r="C72" s="13"/>
      <c r="D72" s="19"/>
      <c r="E72" s="13"/>
      <c r="F72" s="13"/>
      <c r="G72" s="13"/>
    </row>
    <row r="73" spans="2:7" s="12" customFormat="1" ht="12">
      <c r="B73" s="23"/>
      <c r="C73" s="13"/>
      <c r="D73" s="19"/>
      <c r="E73" s="13"/>
      <c r="F73" s="13"/>
      <c r="G73" s="13"/>
    </row>
    <row r="74" spans="2:7" s="12" customFormat="1" ht="12">
      <c r="B74" s="23"/>
      <c r="C74" s="13"/>
      <c r="D74" s="19"/>
      <c r="E74" s="13"/>
      <c r="F74" s="13"/>
      <c r="G74" s="13"/>
    </row>
    <row r="75" spans="2:7" s="12" customFormat="1" ht="12">
      <c r="B75" s="23"/>
      <c r="C75" s="13"/>
      <c r="D75" s="19"/>
      <c r="E75" s="13"/>
      <c r="F75" s="13"/>
      <c r="G75" s="13"/>
    </row>
    <row r="76" spans="2:7" s="12" customFormat="1" ht="12">
      <c r="B76" s="23"/>
      <c r="C76" s="13"/>
      <c r="D76" s="19"/>
      <c r="E76" s="13"/>
      <c r="F76" s="13"/>
      <c r="G76" s="13"/>
    </row>
    <row r="77" spans="2:7" s="12" customFormat="1" ht="12">
      <c r="B77" s="23"/>
      <c r="C77" s="13"/>
      <c r="D77" s="19"/>
      <c r="E77" s="13"/>
      <c r="F77" s="13"/>
      <c r="G77" s="13"/>
    </row>
    <row r="78" spans="2:7" s="12" customFormat="1" ht="12">
      <c r="B78" s="23"/>
      <c r="C78" s="13"/>
      <c r="D78" s="19"/>
      <c r="E78" s="13"/>
      <c r="F78" s="13"/>
      <c r="G78" s="13"/>
    </row>
    <row r="79" spans="2:7" s="12" customFormat="1" ht="12">
      <c r="B79" s="23"/>
      <c r="C79" s="13"/>
      <c r="D79" s="19"/>
      <c r="E79" s="13"/>
      <c r="F79" s="13"/>
      <c r="G79" s="13"/>
    </row>
    <row r="80" spans="2:7" s="12" customFormat="1" ht="12">
      <c r="B80" s="23"/>
      <c r="C80" s="13"/>
      <c r="D80" s="19"/>
      <c r="E80" s="13"/>
      <c r="F80" s="13"/>
      <c r="G80" s="13"/>
    </row>
    <row r="81" spans="2:7" s="12" customFormat="1" ht="12">
      <c r="B81" s="23"/>
      <c r="C81" s="13"/>
      <c r="D81" s="19"/>
      <c r="E81" s="13"/>
      <c r="F81" s="13"/>
      <c r="G81" s="13"/>
    </row>
    <row r="82" spans="2:7" s="12" customFormat="1" ht="12">
      <c r="B82" s="23"/>
      <c r="C82" s="13"/>
      <c r="D82" s="19"/>
      <c r="E82" s="13"/>
      <c r="F82" s="13"/>
      <c r="G82" s="13"/>
    </row>
    <row r="83" spans="2:7" s="12" customFormat="1" ht="12">
      <c r="B83" s="23"/>
      <c r="C83" s="13"/>
      <c r="D83" s="19"/>
      <c r="E83" s="13"/>
      <c r="F83" s="13"/>
      <c r="G83" s="13"/>
    </row>
    <row r="84" spans="2:7" s="12" customFormat="1" ht="12">
      <c r="B84" s="23"/>
      <c r="C84" s="13"/>
      <c r="D84" s="19"/>
      <c r="E84" s="13"/>
      <c r="F84" s="13"/>
      <c r="G84" s="13"/>
    </row>
    <row r="85" spans="2:7" s="12" customFormat="1" ht="12">
      <c r="B85" s="23"/>
      <c r="C85" s="13"/>
      <c r="D85" s="19"/>
      <c r="E85" s="13"/>
      <c r="F85" s="13"/>
      <c r="G85" s="13"/>
    </row>
    <row r="86" spans="2:7" s="12" customFormat="1" ht="12">
      <c r="B86" s="23"/>
      <c r="C86" s="13"/>
      <c r="D86" s="19"/>
      <c r="E86" s="13"/>
      <c r="F86" s="13"/>
      <c r="G86" s="13"/>
    </row>
    <row r="87" spans="2:7" s="12" customFormat="1" ht="12">
      <c r="B87" s="23"/>
      <c r="C87" s="13"/>
      <c r="D87" s="19"/>
      <c r="E87" s="13"/>
      <c r="F87" s="13"/>
      <c r="G87" s="13"/>
    </row>
    <row r="88" spans="2:7" s="12" customFormat="1" ht="12">
      <c r="B88" s="23"/>
      <c r="C88" s="13"/>
      <c r="D88" s="19"/>
      <c r="E88" s="13"/>
      <c r="F88" s="13"/>
      <c r="G88" s="13"/>
    </row>
    <row r="89" spans="2:7" s="12" customFormat="1" ht="12">
      <c r="B89" s="23"/>
      <c r="C89" s="13"/>
      <c r="D89" s="19"/>
      <c r="E89" s="13"/>
      <c r="F89" s="13"/>
      <c r="G89" s="13"/>
    </row>
    <row r="90" spans="2:7" s="12" customFormat="1" ht="12">
      <c r="B90" s="23"/>
      <c r="C90" s="13"/>
      <c r="D90" s="19"/>
      <c r="E90" s="13"/>
      <c r="F90" s="13"/>
      <c r="G90" s="13"/>
    </row>
    <row r="91" spans="2:7" s="12" customFormat="1" ht="12">
      <c r="B91" s="23"/>
      <c r="C91" s="13"/>
      <c r="D91" s="19"/>
      <c r="E91" s="13"/>
      <c r="F91" s="13"/>
      <c r="G91" s="13"/>
    </row>
    <row r="92" spans="2:7" s="12" customFormat="1" ht="12">
      <c r="B92" s="23"/>
      <c r="C92" s="13"/>
      <c r="D92" s="19"/>
      <c r="E92" s="13"/>
      <c r="F92" s="13"/>
      <c r="G92" s="13"/>
    </row>
    <row r="93" spans="2:7" s="12" customFormat="1" ht="12">
      <c r="B93" s="23"/>
      <c r="C93" s="13"/>
      <c r="D93" s="19"/>
      <c r="E93" s="13"/>
      <c r="F93" s="13"/>
      <c r="G93" s="13"/>
    </row>
    <row r="94" spans="2:7" s="12" customFormat="1" ht="12">
      <c r="B94" s="23"/>
      <c r="C94" s="13"/>
      <c r="D94" s="19"/>
      <c r="E94" s="13"/>
      <c r="F94" s="13"/>
      <c r="G94" s="13"/>
    </row>
    <row r="95" spans="2:7" s="12" customFormat="1" ht="12">
      <c r="B95" s="23"/>
      <c r="C95" s="13"/>
      <c r="D95" s="19"/>
      <c r="E95" s="13"/>
      <c r="F95" s="13"/>
      <c r="G95" s="13"/>
    </row>
    <row r="96" spans="2:7" s="12" customFormat="1" ht="12">
      <c r="B96" s="23"/>
      <c r="C96" s="13"/>
      <c r="D96" s="19"/>
      <c r="E96" s="13"/>
      <c r="F96" s="13"/>
      <c r="G96" s="13"/>
    </row>
    <row r="97" spans="2:7" s="12" customFormat="1" ht="12">
      <c r="B97" s="23"/>
      <c r="C97" s="13"/>
      <c r="D97" s="19"/>
      <c r="E97" s="13"/>
      <c r="F97" s="13"/>
      <c r="G97" s="13"/>
    </row>
    <row r="98" spans="2:7" s="12" customFormat="1" ht="12">
      <c r="B98" s="23"/>
      <c r="C98" s="13"/>
      <c r="D98" s="19"/>
      <c r="E98" s="13"/>
      <c r="F98" s="13"/>
      <c r="G98" s="13"/>
    </row>
    <row r="99" spans="2:7" s="12" customFormat="1" ht="12">
      <c r="B99" s="23"/>
      <c r="C99" s="13"/>
      <c r="D99" s="19"/>
      <c r="E99" s="13"/>
      <c r="F99" s="13"/>
      <c r="G99" s="13"/>
    </row>
    <row r="100" spans="2:7" s="12" customFormat="1" ht="12">
      <c r="B100" s="23"/>
      <c r="C100" s="13"/>
      <c r="D100" s="19"/>
      <c r="E100" s="13"/>
      <c r="F100" s="13"/>
      <c r="G100" s="13"/>
    </row>
    <row r="101" spans="2:7" s="12" customFormat="1" ht="12">
      <c r="B101" s="23"/>
      <c r="C101" s="13"/>
      <c r="D101" s="19"/>
      <c r="E101" s="13"/>
      <c r="F101" s="13"/>
      <c r="G101" s="13"/>
    </row>
    <row r="102" spans="2:7" s="12" customFormat="1" ht="12">
      <c r="B102" s="23"/>
      <c r="C102" s="13"/>
      <c r="D102" s="19"/>
      <c r="E102" s="13"/>
      <c r="F102" s="13"/>
      <c r="G102" s="13"/>
    </row>
    <row r="103" spans="2:7" s="12" customFormat="1" ht="12">
      <c r="B103" s="23"/>
      <c r="C103" s="13"/>
      <c r="D103" s="19"/>
      <c r="E103" s="13"/>
      <c r="F103" s="13"/>
      <c r="G103" s="13"/>
    </row>
    <row r="104" spans="2:7" s="12" customFormat="1" ht="12">
      <c r="B104" s="23"/>
      <c r="C104" s="13"/>
      <c r="D104" s="19"/>
      <c r="E104" s="13"/>
      <c r="F104" s="13"/>
      <c r="G104" s="13"/>
    </row>
    <row r="105" spans="2:7" s="12" customFormat="1" ht="12">
      <c r="B105" s="23"/>
      <c r="C105" s="13"/>
      <c r="D105" s="19"/>
      <c r="E105" s="13"/>
      <c r="F105" s="13"/>
      <c r="G105" s="13"/>
    </row>
    <row r="106" spans="2:7" s="12" customFormat="1" ht="12">
      <c r="B106" s="23"/>
      <c r="C106" s="13"/>
      <c r="D106" s="19"/>
      <c r="E106" s="13"/>
      <c r="F106" s="13"/>
      <c r="G106" s="13"/>
    </row>
    <row r="107" spans="2:7" s="12" customFormat="1" ht="12">
      <c r="B107" s="23"/>
      <c r="C107" s="13"/>
      <c r="D107" s="19"/>
      <c r="E107" s="13"/>
      <c r="F107" s="13"/>
      <c r="G107" s="13"/>
    </row>
    <row r="108" spans="2:7" s="12" customFormat="1" ht="12">
      <c r="B108" s="23"/>
      <c r="C108" s="13"/>
      <c r="D108" s="19"/>
      <c r="E108" s="13"/>
      <c r="F108" s="13"/>
      <c r="G108" s="13"/>
    </row>
    <row r="109" spans="2:7" s="12" customFormat="1" ht="12">
      <c r="B109" s="23"/>
      <c r="C109" s="13"/>
      <c r="D109" s="19"/>
      <c r="E109" s="13"/>
      <c r="F109" s="13"/>
      <c r="G109" s="13"/>
    </row>
    <row r="110" spans="2:7" s="12" customFormat="1" ht="12">
      <c r="B110" s="23"/>
      <c r="C110" s="13"/>
      <c r="D110" s="19"/>
      <c r="E110" s="13"/>
      <c r="F110" s="13"/>
      <c r="G110" s="13"/>
    </row>
    <row r="111" spans="2:7" s="12" customFormat="1" ht="12">
      <c r="B111" s="23"/>
      <c r="C111" s="13"/>
      <c r="D111" s="19"/>
      <c r="E111" s="13"/>
      <c r="F111" s="13"/>
      <c r="G111" s="13"/>
    </row>
    <row r="112" spans="2:7" s="12" customFormat="1" ht="12">
      <c r="B112" s="23"/>
      <c r="C112" s="13"/>
      <c r="D112" s="19"/>
      <c r="E112" s="13"/>
      <c r="F112" s="13"/>
      <c r="G112" s="13"/>
    </row>
    <row r="113" spans="2:7" s="12" customFormat="1" ht="12">
      <c r="B113" s="23"/>
      <c r="C113" s="13"/>
      <c r="D113" s="19"/>
      <c r="E113" s="13"/>
      <c r="F113" s="13"/>
      <c r="G113" s="13"/>
    </row>
    <row r="114" spans="2:7" s="12" customFormat="1" ht="12">
      <c r="B114" s="23"/>
      <c r="C114" s="13"/>
      <c r="D114" s="19"/>
      <c r="E114" s="13"/>
      <c r="F114" s="13"/>
      <c r="G114" s="13"/>
    </row>
    <row r="115" spans="2:7" s="12" customFormat="1" ht="12">
      <c r="B115" s="23"/>
      <c r="C115" s="13"/>
      <c r="D115" s="19"/>
      <c r="E115" s="13"/>
      <c r="F115" s="13"/>
      <c r="G115" s="13"/>
    </row>
    <row r="116" spans="2:7" s="12" customFormat="1" ht="12">
      <c r="B116" s="23"/>
      <c r="C116" s="13"/>
      <c r="D116" s="19"/>
      <c r="E116" s="13"/>
      <c r="F116" s="13"/>
      <c r="G116" s="13"/>
    </row>
    <row r="117" spans="2:7" s="12" customFormat="1" ht="12">
      <c r="B117" s="23"/>
      <c r="C117" s="13"/>
      <c r="D117" s="19"/>
      <c r="E117" s="13"/>
      <c r="F117" s="13"/>
      <c r="G117" s="13"/>
    </row>
    <row r="118" spans="2:7" s="12" customFormat="1" ht="12">
      <c r="B118" s="23"/>
      <c r="C118" s="13"/>
      <c r="D118" s="19"/>
      <c r="E118" s="13"/>
      <c r="F118" s="13"/>
      <c r="G118" s="13"/>
    </row>
    <row r="119" spans="2:7" s="12" customFormat="1" ht="12">
      <c r="B119" s="23"/>
      <c r="C119" s="13"/>
      <c r="D119" s="19"/>
      <c r="E119" s="13"/>
      <c r="F119" s="13"/>
      <c r="G119" s="13"/>
    </row>
    <row r="120" spans="2:7" s="12" customFormat="1" ht="12">
      <c r="B120" s="23"/>
      <c r="C120" s="13"/>
      <c r="D120" s="19"/>
      <c r="E120" s="13"/>
      <c r="F120" s="13"/>
      <c r="G120" s="13"/>
    </row>
    <row r="121" spans="2:7" s="12" customFormat="1" ht="12">
      <c r="B121" s="23"/>
      <c r="C121" s="13"/>
      <c r="D121" s="19"/>
      <c r="E121" s="13"/>
      <c r="F121" s="13"/>
      <c r="G121" s="13"/>
    </row>
    <row r="122" spans="2:7" s="12" customFormat="1" ht="12">
      <c r="B122" s="23"/>
      <c r="C122" s="13"/>
      <c r="D122" s="19"/>
      <c r="E122" s="13"/>
      <c r="F122" s="13"/>
      <c r="G122" s="13"/>
    </row>
    <row r="123" spans="2:7" s="12" customFormat="1" ht="12">
      <c r="B123" s="23"/>
      <c r="C123" s="13"/>
      <c r="D123" s="19"/>
      <c r="E123" s="13"/>
      <c r="F123" s="13"/>
      <c r="G123" s="13"/>
    </row>
    <row r="124" spans="2:7" s="12" customFormat="1" ht="12">
      <c r="B124" s="23"/>
      <c r="C124" s="13"/>
      <c r="D124" s="19"/>
      <c r="E124" s="13"/>
      <c r="F124" s="13"/>
      <c r="G124" s="13"/>
    </row>
    <row r="125" spans="2:7" s="12" customFormat="1" ht="12">
      <c r="B125" s="23"/>
      <c r="C125" s="13"/>
      <c r="D125" s="19"/>
      <c r="E125" s="13"/>
      <c r="F125" s="13"/>
      <c r="G125" s="13"/>
    </row>
    <row r="126" spans="2:7" s="12" customFormat="1" ht="12">
      <c r="B126" s="23"/>
      <c r="C126" s="13"/>
      <c r="D126" s="19"/>
      <c r="E126" s="13"/>
      <c r="F126" s="13"/>
      <c r="G126" s="13"/>
    </row>
    <row r="127" spans="2:7" s="12" customFormat="1" ht="12">
      <c r="B127" s="23"/>
      <c r="C127" s="13"/>
      <c r="D127" s="19"/>
      <c r="E127" s="13"/>
      <c r="F127" s="13"/>
      <c r="G127" s="13"/>
    </row>
    <row r="128" spans="2:7" s="12" customFormat="1" ht="12">
      <c r="B128" s="23"/>
      <c r="C128" s="13"/>
      <c r="D128" s="19"/>
      <c r="E128" s="13"/>
      <c r="F128" s="13"/>
      <c r="G128" s="13"/>
    </row>
    <row r="129" spans="2:7" s="12" customFormat="1" ht="12">
      <c r="B129" s="23"/>
      <c r="C129" s="13"/>
      <c r="D129" s="19"/>
      <c r="E129" s="13"/>
      <c r="F129" s="13"/>
      <c r="G129" s="13"/>
    </row>
    <row r="130" spans="2:7" s="12" customFormat="1" ht="12">
      <c r="B130" s="23"/>
      <c r="C130" s="13"/>
      <c r="D130" s="19"/>
      <c r="E130" s="13"/>
      <c r="F130" s="13"/>
      <c r="G130" s="13"/>
    </row>
    <row r="131" spans="2:7" s="12" customFormat="1" ht="12">
      <c r="B131" s="23"/>
      <c r="C131" s="13"/>
      <c r="D131" s="19"/>
      <c r="E131" s="13"/>
      <c r="F131" s="13"/>
      <c r="G131" s="13"/>
    </row>
    <row r="132" spans="2:7" s="12" customFormat="1" ht="12">
      <c r="B132" s="23"/>
      <c r="C132" s="13"/>
      <c r="D132" s="20"/>
      <c r="E132" s="13"/>
      <c r="F132" s="13"/>
      <c r="G132" s="13"/>
    </row>
    <row r="133" spans="2:7" s="12" customFormat="1" ht="12">
      <c r="B133" s="23"/>
      <c r="C133" s="13"/>
      <c r="D133" s="20"/>
      <c r="E133" s="13"/>
      <c r="F133" s="13"/>
      <c r="G133" s="13"/>
    </row>
    <row r="134" spans="2:7" s="12" customFormat="1" ht="12">
      <c r="B134" s="23"/>
      <c r="C134" s="13"/>
      <c r="D134" s="20"/>
      <c r="E134" s="13"/>
      <c r="F134" s="13"/>
      <c r="G134" s="13"/>
    </row>
    <row r="135" spans="2:7" s="12" customFormat="1" ht="12">
      <c r="B135" s="23"/>
      <c r="C135" s="13"/>
      <c r="D135" s="20"/>
      <c r="E135" s="13"/>
      <c r="F135" s="13"/>
      <c r="G135" s="13"/>
    </row>
    <row r="136" spans="2:7" s="12" customFormat="1" ht="12">
      <c r="B136" s="23"/>
      <c r="C136" s="13"/>
      <c r="D136" s="20"/>
      <c r="E136" s="13"/>
      <c r="F136" s="13"/>
      <c r="G136" s="13"/>
    </row>
    <row r="137" spans="2:7" s="12" customFormat="1" ht="12">
      <c r="B137" s="23"/>
      <c r="C137" s="13"/>
      <c r="D137" s="20"/>
      <c r="E137" s="13"/>
      <c r="F137" s="13"/>
      <c r="G137" s="13"/>
    </row>
    <row r="138" spans="2:7" s="12" customFormat="1" ht="12">
      <c r="B138" s="23"/>
      <c r="C138" s="13"/>
      <c r="D138" s="20"/>
      <c r="E138" s="13"/>
      <c r="F138" s="13"/>
      <c r="G138" s="13"/>
    </row>
    <row r="139" spans="2:7" s="12" customFormat="1" ht="12">
      <c r="B139" s="23"/>
      <c r="C139" s="13"/>
      <c r="D139" s="20"/>
      <c r="E139" s="13"/>
      <c r="F139" s="13"/>
      <c r="G139" s="13"/>
    </row>
    <row r="140" spans="2:7" s="12" customFormat="1" ht="12">
      <c r="B140" s="23"/>
      <c r="C140" s="13"/>
      <c r="D140" s="20"/>
      <c r="E140" s="13"/>
      <c r="F140" s="13"/>
      <c r="G140" s="13"/>
    </row>
    <row r="141" spans="2:7" s="12" customFormat="1" ht="12">
      <c r="B141" s="23"/>
      <c r="C141" s="13"/>
      <c r="D141" s="20"/>
      <c r="E141" s="13"/>
      <c r="F141" s="13"/>
      <c r="G141" s="13"/>
    </row>
    <row r="142" spans="2:7" s="12" customFormat="1" ht="12">
      <c r="B142" s="23"/>
      <c r="C142" s="13"/>
      <c r="D142" s="20"/>
      <c r="E142" s="13"/>
      <c r="F142" s="13"/>
      <c r="G142" s="13"/>
    </row>
    <row r="143" spans="2:7" s="12" customFormat="1" ht="12">
      <c r="B143" s="23"/>
      <c r="C143" s="13"/>
      <c r="D143" s="20"/>
      <c r="E143" s="13"/>
      <c r="F143" s="13"/>
      <c r="G143" s="13"/>
    </row>
    <row r="144" spans="2:7" s="12" customFormat="1" ht="12">
      <c r="B144" s="23"/>
      <c r="C144" s="13"/>
      <c r="D144" s="20"/>
      <c r="E144" s="13"/>
      <c r="F144" s="13"/>
      <c r="G144" s="13"/>
    </row>
    <row r="145" spans="2:7" s="12" customFormat="1" ht="12">
      <c r="B145" s="23"/>
      <c r="C145" s="13"/>
      <c r="D145" s="20"/>
      <c r="E145" s="13"/>
      <c r="F145" s="13"/>
      <c r="G145" s="13"/>
    </row>
    <row r="146" spans="2:7" s="12" customFormat="1" ht="12">
      <c r="B146" s="23"/>
      <c r="C146" s="13"/>
      <c r="D146" s="20"/>
      <c r="E146" s="13"/>
      <c r="F146" s="13"/>
      <c r="G146" s="13"/>
    </row>
    <row r="147" spans="2:7" s="12" customFormat="1" ht="12">
      <c r="B147" s="23"/>
      <c r="C147" s="13"/>
      <c r="D147" s="20"/>
      <c r="E147" s="13"/>
      <c r="F147" s="13"/>
      <c r="G147" s="13"/>
    </row>
    <row r="148" spans="2:7" s="12" customFormat="1" ht="12">
      <c r="B148" s="23"/>
      <c r="C148" s="13"/>
      <c r="D148" s="20"/>
      <c r="E148" s="13"/>
      <c r="F148" s="13"/>
      <c r="G148" s="13"/>
    </row>
    <row r="149" spans="2:7" s="12" customFormat="1" ht="12">
      <c r="B149" s="23"/>
      <c r="C149" s="13"/>
      <c r="D149" s="20"/>
      <c r="E149" s="13"/>
      <c r="F149" s="13"/>
      <c r="G149" s="13"/>
    </row>
    <row r="150" spans="2:7" s="12" customFormat="1" ht="12">
      <c r="B150" s="23"/>
      <c r="C150" s="13"/>
      <c r="D150" s="20"/>
      <c r="E150" s="13"/>
      <c r="F150" s="13"/>
      <c r="G150" s="13"/>
    </row>
    <row r="151" spans="2:7" s="12" customFormat="1" ht="12">
      <c r="B151" s="23"/>
      <c r="C151" s="13"/>
      <c r="D151" s="20"/>
      <c r="E151" s="13"/>
      <c r="F151" s="13"/>
      <c r="G151" s="13"/>
    </row>
    <row r="152" spans="2:7" s="12" customFormat="1" ht="12">
      <c r="B152" s="23"/>
      <c r="C152" s="13"/>
      <c r="D152" s="20"/>
      <c r="E152" s="13"/>
      <c r="F152" s="13"/>
      <c r="G152" s="13"/>
    </row>
    <row r="153" spans="2:7" s="12" customFormat="1" ht="12">
      <c r="B153" s="23"/>
      <c r="C153" s="13"/>
      <c r="D153" s="20"/>
      <c r="E153" s="13"/>
      <c r="F153" s="13"/>
      <c r="G153" s="13"/>
    </row>
    <row r="154" spans="2:7" s="12" customFormat="1" ht="12">
      <c r="B154" s="23"/>
      <c r="C154" s="13"/>
      <c r="D154" s="20"/>
      <c r="E154" s="13"/>
      <c r="F154" s="13"/>
      <c r="G154" s="13"/>
    </row>
    <row r="155" spans="2:7" s="12" customFormat="1" ht="12">
      <c r="B155" s="23"/>
      <c r="C155" s="13"/>
      <c r="D155" s="20"/>
      <c r="E155" s="13"/>
      <c r="F155" s="13"/>
      <c r="G155" s="13"/>
    </row>
    <row r="156" spans="2:7" s="12" customFormat="1" ht="12">
      <c r="B156" s="23"/>
      <c r="C156" s="13"/>
      <c r="D156" s="20"/>
      <c r="E156" s="13"/>
      <c r="F156" s="13"/>
      <c r="G156" s="13"/>
    </row>
    <row r="157" spans="2:7" s="12" customFormat="1" ht="12">
      <c r="B157" s="23"/>
      <c r="C157" s="13"/>
      <c r="D157" s="20"/>
      <c r="E157" s="13"/>
      <c r="F157" s="13"/>
      <c r="G157" s="13"/>
    </row>
    <row r="158" spans="2:7" s="12" customFormat="1" ht="12">
      <c r="B158" s="23"/>
      <c r="C158" s="13"/>
      <c r="D158" s="20"/>
      <c r="E158" s="13"/>
      <c r="F158" s="13"/>
      <c r="G158" s="13"/>
    </row>
    <row r="159" spans="2:7" s="12" customFormat="1" ht="12">
      <c r="B159" s="23"/>
      <c r="C159" s="13"/>
      <c r="D159" s="20"/>
      <c r="E159" s="13"/>
      <c r="F159" s="13"/>
      <c r="G159" s="13"/>
    </row>
    <row r="160" spans="2:7" s="12" customFormat="1" ht="12">
      <c r="B160" s="23"/>
      <c r="C160" s="13"/>
      <c r="D160" s="20"/>
      <c r="E160" s="13"/>
      <c r="F160" s="13"/>
      <c r="G160" s="13"/>
    </row>
    <row r="161" spans="2:7" s="12" customFormat="1" ht="12">
      <c r="B161" s="23"/>
      <c r="C161" s="13"/>
      <c r="D161" s="20"/>
      <c r="E161" s="13"/>
      <c r="F161" s="13"/>
      <c r="G161" s="13"/>
    </row>
    <row r="162" spans="2:7" s="12" customFormat="1" ht="12">
      <c r="B162" s="23"/>
      <c r="C162" s="13"/>
      <c r="D162" s="20"/>
      <c r="E162" s="13"/>
      <c r="F162" s="13"/>
      <c r="G162" s="13"/>
    </row>
    <row r="163" spans="2:7" s="12" customFormat="1" ht="12">
      <c r="B163" s="23"/>
      <c r="C163" s="13"/>
      <c r="D163" s="20"/>
      <c r="E163" s="13"/>
      <c r="F163" s="13"/>
      <c r="G163" s="13"/>
    </row>
    <row r="164" spans="2:7" s="12" customFormat="1" ht="12">
      <c r="B164" s="23"/>
      <c r="C164" s="13"/>
      <c r="D164" s="20"/>
      <c r="E164" s="13"/>
      <c r="F164" s="13"/>
      <c r="G164" s="13"/>
    </row>
    <row r="165" spans="2:7" s="12" customFormat="1" ht="12">
      <c r="B165" s="23"/>
      <c r="C165" s="13"/>
      <c r="D165" s="20"/>
      <c r="E165" s="13"/>
      <c r="F165" s="13"/>
      <c r="G165" s="13"/>
    </row>
    <row r="166" spans="2:7" s="12" customFormat="1" ht="12">
      <c r="B166" s="23"/>
      <c r="C166" s="13"/>
      <c r="D166" s="20"/>
      <c r="E166" s="13"/>
      <c r="F166" s="13"/>
      <c r="G166" s="13"/>
    </row>
    <row r="167" spans="2:7" s="12" customFormat="1" ht="12">
      <c r="B167" s="23"/>
      <c r="C167" s="13"/>
      <c r="D167" s="20"/>
      <c r="E167" s="13"/>
      <c r="F167" s="13"/>
      <c r="G167" s="13"/>
    </row>
    <row r="168" spans="2:7" s="12" customFormat="1" ht="12">
      <c r="B168" s="23"/>
      <c r="C168" s="13"/>
      <c r="D168" s="20"/>
      <c r="E168" s="13"/>
      <c r="F168" s="13"/>
      <c r="G168" s="13"/>
    </row>
    <row r="169" spans="2:7" s="12" customFormat="1" ht="12">
      <c r="B169" s="23"/>
      <c r="C169" s="13"/>
      <c r="D169" s="20"/>
      <c r="E169" s="13"/>
      <c r="F169" s="13"/>
      <c r="G169" s="13"/>
    </row>
    <row r="170" spans="2:7" s="12" customFormat="1" ht="12">
      <c r="B170" s="23"/>
      <c r="C170" s="13"/>
      <c r="D170" s="20"/>
      <c r="E170" s="13"/>
      <c r="F170" s="13"/>
      <c r="G170" s="13"/>
    </row>
    <row r="171" spans="2:7" s="12" customFormat="1" ht="12">
      <c r="B171" s="23"/>
      <c r="C171" s="13"/>
      <c r="D171" s="20"/>
      <c r="E171" s="13"/>
      <c r="F171" s="13"/>
      <c r="G171" s="13"/>
    </row>
    <row r="172" spans="2:7" s="12" customFormat="1" ht="12">
      <c r="B172" s="23"/>
      <c r="C172" s="13"/>
      <c r="D172" s="20"/>
      <c r="E172" s="13"/>
      <c r="F172" s="13"/>
      <c r="G172" s="13"/>
    </row>
    <row r="173" spans="2:7" s="12" customFormat="1" ht="12">
      <c r="B173" s="23"/>
      <c r="C173" s="13"/>
      <c r="D173" s="20"/>
      <c r="E173" s="13"/>
      <c r="F173" s="13"/>
      <c r="G173" s="13"/>
    </row>
    <row r="174" spans="2:7" s="12" customFormat="1" ht="12">
      <c r="B174" s="23"/>
      <c r="C174" s="13"/>
      <c r="D174" s="20"/>
      <c r="E174" s="13"/>
      <c r="F174" s="13"/>
      <c r="G174" s="13"/>
    </row>
    <row r="175" spans="2:7" s="12" customFormat="1" ht="12">
      <c r="B175" s="23"/>
      <c r="C175" s="13"/>
      <c r="D175" s="20"/>
      <c r="E175" s="13"/>
      <c r="F175" s="13"/>
      <c r="G175" s="13"/>
    </row>
    <row r="176" spans="2:7" s="12" customFormat="1" ht="12">
      <c r="B176" s="23"/>
      <c r="C176" s="13"/>
      <c r="D176" s="20"/>
      <c r="E176" s="13"/>
      <c r="F176" s="13"/>
      <c r="G176" s="13"/>
    </row>
    <row r="177" spans="2:7" s="12" customFormat="1" ht="12">
      <c r="B177" s="23"/>
      <c r="C177" s="13"/>
      <c r="D177" s="20"/>
      <c r="E177" s="13"/>
      <c r="F177" s="13"/>
      <c r="G177" s="13"/>
    </row>
    <row r="178" spans="2:7" s="12" customFormat="1" ht="12">
      <c r="B178" s="23"/>
      <c r="C178" s="13"/>
      <c r="D178" s="20"/>
      <c r="E178" s="13"/>
      <c r="F178" s="13"/>
      <c r="G178" s="13"/>
    </row>
    <row r="179" spans="2:7" s="12" customFormat="1" ht="12">
      <c r="B179" s="23"/>
      <c r="C179" s="13"/>
      <c r="D179" s="20"/>
      <c r="E179" s="13"/>
      <c r="F179" s="13"/>
      <c r="G179" s="13"/>
    </row>
    <row r="180" spans="2:7" s="12" customFormat="1" ht="12">
      <c r="B180" s="23"/>
      <c r="C180" s="13"/>
      <c r="D180" s="20"/>
      <c r="E180" s="13"/>
      <c r="F180" s="13"/>
      <c r="G180" s="13"/>
    </row>
    <row r="181" spans="2:7" s="12" customFormat="1" ht="12">
      <c r="B181" s="23"/>
      <c r="C181" s="13"/>
      <c r="D181" s="20"/>
      <c r="E181" s="13"/>
      <c r="F181" s="13"/>
      <c r="G181" s="13"/>
    </row>
    <row r="182" spans="2:7" s="12" customFormat="1" ht="12">
      <c r="B182" s="23"/>
      <c r="C182" s="13"/>
      <c r="D182" s="20"/>
      <c r="E182" s="13"/>
      <c r="F182" s="13"/>
      <c r="G182" s="13"/>
    </row>
    <row r="183" spans="2:7" s="12" customFormat="1" ht="12">
      <c r="B183" s="23"/>
      <c r="C183" s="13"/>
      <c r="D183" s="20"/>
      <c r="E183" s="13"/>
      <c r="F183" s="13"/>
      <c r="G183" s="13"/>
    </row>
    <row r="184" spans="2:7" s="12" customFormat="1" ht="12">
      <c r="B184" s="23"/>
      <c r="C184" s="13"/>
      <c r="D184" s="20"/>
      <c r="E184" s="13"/>
      <c r="F184" s="13"/>
      <c r="G184" s="13"/>
    </row>
    <row r="185" spans="2:7" s="12" customFormat="1" ht="12">
      <c r="B185" s="23"/>
      <c r="C185" s="13"/>
      <c r="D185" s="20"/>
      <c r="E185" s="13"/>
      <c r="F185" s="13"/>
      <c r="G185" s="13"/>
    </row>
    <row r="186" spans="2:7" s="12" customFormat="1" ht="12">
      <c r="B186" s="23"/>
      <c r="C186" s="13"/>
      <c r="D186" s="20"/>
      <c r="E186" s="13"/>
      <c r="F186" s="13"/>
      <c r="G186" s="13"/>
    </row>
    <row r="187" spans="2:7" s="12" customFormat="1" ht="12">
      <c r="B187" s="23"/>
      <c r="C187" s="13"/>
      <c r="D187" s="20"/>
      <c r="E187" s="13"/>
      <c r="F187" s="13"/>
      <c r="G187" s="13"/>
    </row>
    <row r="188" spans="2:7" s="12" customFormat="1" ht="12">
      <c r="B188" s="23"/>
      <c r="C188" s="13"/>
      <c r="D188" s="20"/>
      <c r="E188" s="13"/>
      <c r="F188" s="13"/>
      <c r="G188" s="13"/>
    </row>
    <row r="189" spans="2:7" s="12" customFormat="1" ht="12">
      <c r="B189" s="23"/>
      <c r="C189" s="13"/>
      <c r="D189" s="20"/>
      <c r="E189" s="13"/>
      <c r="F189" s="13"/>
      <c r="G189" s="13"/>
    </row>
    <row r="190" spans="2:7" s="12" customFormat="1" ht="12">
      <c r="B190" s="23"/>
      <c r="C190" s="13"/>
      <c r="D190" s="20"/>
      <c r="E190" s="13"/>
      <c r="F190" s="13"/>
      <c r="G190" s="13"/>
    </row>
    <row r="191" spans="2:7" s="12" customFormat="1" ht="12">
      <c r="B191" s="23"/>
      <c r="C191" s="13"/>
      <c r="D191" s="20"/>
      <c r="E191" s="13"/>
      <c r="F191" s="13"/>
      <c r="G191" s="13"/>
    </row>
    <row r="192" spans="2:7" s="12" customFormat="1" ht="12">
      <c r="B192" s="23"/>
      <c r="C192" s="13"/>
      <c r="D192" s="20"/>
      <c r="E192" s="13"/>
      <c r="F192" s="13"/>
      <c r="G192" s="13"/>
    </row>
    <row r="193" spans="2:7" s="12" customFormat="1" ht="12">
      <c r="B193" s="23"/>
      <c r="C193" s="13"/>
      <c r="D193" s="20"/>
      <c r="E193" s="13"/>
      <c r="F193" s="13"/>
      <c r="G193" s="13"/>
    </row>
    <row r="194" spans="2:7" s="12" customFormat="1" ht="12">
      <c r="B194" s="23"/>
      <c r="C194" s="13"/>
      <c r="D194" s="20"/>
      <c r="E194" s="13"/>
      <c r="F194" s="13"/>
      <c r="G194" s="13"/>
    </row>
    <row r="195" spans="2:7" s="12" customFormat="1" ht="12">
      <c r="B195" s="23"/>
      <c r="C195" s="13"/>
      <c r="D195" s="20"/>
      <c r="E195" s="13"/>
      <c r="F195" s="13"/>
      <c r="G195" s="13"/>
    </row>
    <row r="196" spans="2:7" s="12" customFormat="1" ht="12">
      <c r="B196" s="23"/>
      <c r="C196" s="13"/>
      <c r="D196" s="20"/>
      <c r="E196" s="13"/>
      <c r="F196" s="13"/>
      <c r="G196" s="13"/>
    </row>
    <row r="197" spans="2:7" s="12" customFormat="1" ht="12">
      <c r="B197" s="23"/>
      <c r="C197" s="13"/>
      <c r="D197" s="20"/>
      <c r="E197" s="13"/>
      <c r="F197" s="13"/>
      <c r="G197" s="13"/>
    </row>
    <row r="198" spans="2:7" s="12" customFormat="1" ht="12">
      <c r="B198" s="23"/>
      <c r="C198" s="13"/>
      <c r="D198" s="20"/>
      <c r="E198" s="13"/>
      <c r="F198" s="13"/>
      <c r="G198" s="13"/>
    </row>
    <row r="199" spans="2:7" s="12" customFormat="1" ht="12">
      <c r="B199" s="23"/>
      <c r="C199" s="13"/>
      <c r="D199" s="20"/>
      <c r="E199" s="13"/>
      <c r="F199" s="13"/>
      <c r="G199" s="13"/>
    </row>
    <row r="200" spans="2:7" s="12" customFormat="1" ht="12">
      <c r="B200" s="23"/>
      <c r="C200" s="13"/>
      <c r="D200" s="20"/>
      <c r="E200" s="13"/>
      <c r="F200" s="13"/>
      <c r="G200" s="13"/>
    </row>
    <row r="201" spans="2:7" s="12" customFormat="1" ht="12">
      <c r="B201" s="23"/>
      <c r="C201" s="13"/>
      <c r="D201" s="20"/>
      <c r="E201" s="13"/>
      <c r="F201" s="13"/>
      <c r="G201" s="13"/>
    </row>
    <row r="202" spans="2:7" s="12" customFormat="1" ht="12">
      <c r="B202" s="23"/>
      <c r="C202" s="13"/>
      <c r="D202" s="20"/>
      <c r="E202" s="13"/>
      <c r="F202" s="13"/>
      <c r="G202" s="13"/>
    </row>
    <row r="203" spans="2:7" s="12" customFormat="1" ht="12">
      <c r="B203" s="23"/>
      <c r="C203" s="13"/>
      <c r="D203" s="20"/>
      <c r="E203" s="13"/>
      <c r="F203" s="13"/>
      <c r="G203" s="13"/>
    </row>
    <row r="204" spans="2:7" s="12" customFormat="1" ht="12">
      <c r="B204" s="23"/>
      <c r="C204" s="13"/>
      <c r="D204" s="20"/>
      <c r="E204" s="13"/>
      <c r="F204" s="13"/>
      <c r="G204" s="13"/>
    </row>
    <row r="205" spans="2:7" s="12" customFormat="1" ht="12">
      <c r="B205" s="23"/>
      <c r="C205" s="13"/>
      <c r="D205" s="20"/>
      <c r="E205" s="13"/>
      <c r="F205" s="13"/>
      <c r="G205" s="13"/>
    </row>
    <row r="206" spans="2:7" s="12" customFormat="1" ht="12">
      <c r="B206" s="23"/>
      <c r="C206" s="13"/>
      <c r="D206" s="20"/>
      <c r="E206" s="13"/>
      <c r="F206" s="13"/>
      <c r="G206" s="13"/>
    </row>
    <row r="207" spans="2:7" s="12" customFormat="1" ht="12">
      <c r="B207" s="23"/>
      <c r="C207" s="13"/>
      <c r="D207" s="20"/>
      <c r="E207" s="13"/>
      <c r="F207" s="13"/>
      <c r="G207" s="13"/>
    </row>
    <row r="208" spans="2:7" s="12" customFormat="1" ht="12">
      <c r="B208" s="23"/>
      <c r="C208" s="13"/>
      <c r="D208" s="20"/>
      <c r="E208" s="13"/>
      <c r="F208" s="13"/>
      <c r="G208" s="13"/>
    </row>
    <row r="209" spans="2:7" s="12" customFormat="1" ht="12">
      <c r="B209" s="23"/>
      <c r="C209" s="13"/>
      <c r="D209" s="20"/>
      <c r="E209" s="13"/>
      <c r="F209" s="13"/>
      <c r="G209" s="13"/>
    </row>
    <row r="210" spans="2:7" s="12" customFormat="1" ht="12">
      <c r="B210" s="23"/>
      <c r="C210" s="13"/>
      <c r="D210" s="20"/>
      <c r="E210" s="13"/>
      <c r="F210" s="13"/>
      <c r="G210" s="13"/>
    </row>
    <row r="211" spans="2:7" s="12" customFormat="1" ht="12">
      <c r="B211" s="23"/>
      <c r="C211" s="13"/>
      <c r="D211" s="20"/>
      <c r="E211" s="13"/>
      <c r="F211" s="13"/>
      <c r="G211" s="13"/>
    </row>
    <row r="212" spans="2:7" s="12" customFormat="1" ht="12">
      <c r="B212" s="23"/>
      <c r="C212" s="13"/>
      <c r="D212" s="20"/>
      <c r="E212" s="13"/>
      <c r="F212" s="13"/>
      <c r="G212" s="13"/>
    </row>
    <row r="213" spans="2:7" s="12" customFormat="1" ht="12">
      <c r="B213" s="23"/>
      <c r="C213" s="13"/>
      <c r="D213" s="20"/>
      <c r="E213" s="13"/>
      <c r="F213" s="13"/>
      <c r="G213" s="13"/>
    </row>
  </sheetData>
  <sheetProtection/>
  <mergeCells count="14">
    <mergeCell ref="A2:M2"/>
    <mergeCell ref="A3:A5"/>
    <mergeCell ref="B3:D3"/>
    <mergeCell ref="B4:B5"/>
    <mergeCell ref="C4:D4"/>
    <mergeCell ref="L4:M4"/>
    <mergeCell ref="H3:J3"/>
    <mergeCell ref="K3:M3"/>
    <mergeCell ref="H4:H5"/>
    <mergeCell ref="I4:J4"/>
    <mergeCell ref="E4:E5"/>
    <mergeCell ref="F4:G4"/>
    <mergeCell ref="E3:G3"/>
    <mergeCell ref="K4:K5"/>
  </mergeCells>
  <printOptions/>
  <pageMargins left="0.15748031496062992" right="0.15748031496062992" top="0.2755905511811024" bottom="0.1968503937007874" header="0.15748031496062992" footer="0.1968503937007874"/>
  <pageSetup fitToWidth="3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Peteneva</cp:lastModifiedBy>
  <cp:lastPrinted>2019-12-03T05:44:07Z</cp:lastPrinted>
  <dcterms:created xsi:type="dcterms:W3CDTF">2009-11-09T02:31:26Z</dcterms:created>
  <dcterms:modified xsi:type="dcterms:W3CDTF">2019-12-03T05:48:22Z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M:\Планирование доходов\Лунина\Анализ\2011\КБ РА\АПРЕЛЬ\исполнение на 01.05.2011 (в работе).xls</vt:lpwstr>
  </property>
</Properties>
</file>