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на 01.01.20" sheetId="1" r:id="rId1"/>
  </sheets>
  <definedNames>
    <definedName name="_xlnm.Print_Titles" localSheetId="0">'на 01.01.20'!$A:$A</definedName>
    <definedName name="_xlnm.Print_Area" localSheetId="0">'на 01.01.20'!$A$1:$T$41</definedName>
  </definedNames>
  <calcPr fullCalcOnLoad="1"/>
</workbook>
</file>

<file path=xl/comments1.xml><?xml version="1.0" encoding="utf-8"?>
<comments xmlns="http://schemas.openxmlformats.org/spreadsheetml/2006/main">
  <authors>
    <author>Лунина</author>
  </authors>
  <commentList>
    <comment ref="C30" authorId="0">
      <text>
        <r>
          <rPr>
            <b/>
            <sz val="9"/>
            <rFont val="Tahoma"/>
            <family val="2"/>
          </rPr>
          <t>Лунина:</t>
        </r>
        <r>
          <rPr>
            <sz val="9"/>
            <rFont val="Tahoma"/>
            <family val="2"/>
          </rPr>
          <t xml:space="preserve">
по %%  по главе 906 на отчетную дату (из реестра доходов или узнать у Сюнер)</t>
        </r>
      </text>
    </comment>
  </commentList>
</comments>
</file>

<file path=xl/sharedStrings.xml><?xml version="1.0" encoding="utf-8"?>
<sst xmlns="http://schemas.openxmlformats.org/spreadsheetml/2006/main" count="97" uniqueCount="81">
  <si>
    <t>Наименование показателя</t>
  </si>
  <si>
    <t>Код дохода по КД</t>
  </si>
  <si>
    <t xml:space="preserve">% исполнения годовых плановых назначений </t>
  </si>
  <si>
    <t>Темп роста доходов, %</t>
  </si>
  <si>
    <t>КБ РА</t>
  </si>
  <si>
    <t>в том числе</t>
  </si>
  <si>
    <t>рес.бюджет</t>
  </si>
  <si>
    <t>КБ МО</t>
  </si>
  <si>
    <t>НАЛОГОВЫЕ ДОХОДЫ</t>
  </si>
  <si>
    <t>000  1  01  01000  00  0000  110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</si>
  <si>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</si>
  <si>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</si>
  <si>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</si>
  <si>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</si>
  <si>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</si>
  <si>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</si>
  <si>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</si>
  <si>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</si>
  <si>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</si>
  <si>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</si>
  <si>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</si>
  <si>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</si>
  <si>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</si>
  <si>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</si>
  <si>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организаций</t>
  </si>
  <si>
    <t>000  1  06  02000  02  0000  110</t>
  </si>
  <si>
    <t>Транспортный налог</t>
  </si>
  <si>
    <t>000  1  06  04000  02  0000  110</t>
  </si>
  <si>
    <t>Налог на игорный бизнес</t>
  </si>
  <si>
    <t>000  1  06  05000  02  0000  110</t>
  </si>
  <si>
    <t>Земельный налог</t>
  </si>
  <si>
    <t>000  1  06  06000  00  0000  110</t>
  </si>
  <si>
    <t>000  1  07  00000  00  0000  000</t>
  </si>
  <si>
    <t>000  1  08  00000  00  0000  000</t>
  </si>
  <si>
    <t>ЗАДОЛЖЕННОСТЬ И ПЕРЕРАСЧЕТЫ ПО ОТМЕНЕННЫМ НАЛОГАМ, СБОРАМ И ИНЫМ ОБЯЗАТЕЛЬНЫМ ПЛАТЕЖАМ</t>
  </si>
  <si>
    <t>000  1  09  00000  00  0000  000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</si>
  <si>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</si>
  <si>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</si>
  <si>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ПЛАТЕЖИ ПРИ ПОЛЬЗОВАНИИ ПРИРОДНЫМИ РЕСУРСАМИ</t>
  </si>
  <si>
    <t>000  1  12  00000  00  0000  000</t>
  </si>
  <si>
    <t>ДОХОДЫ ОТ ОКАЗАНИЯ ПЛАТНЫХ УСЛУГ И КОМПЕНСАЦИИ ЗАТРАТ ГОСУДАРСТВА</t>
  </si>
  <si>
    <t>000  1  13  00000  00  0000  000</t>
  </si>
  <si>
    <t>ДОХОДЫ ОТ ПРОДАЖИ МАТЕРИАЛЬНЫХ И НЕМАТЕРИАЛЬНЫХ АКТИВОВ</t>
  </si>
  <si>
    <t>000  1  14  00000  00  0000  000</t>
  </si>
  <si>
    <t>АДМИНИСТРАТИВНЫЕ ПЛАТЕЖИ И СБОРЫ</t>
  </si>
  <si>
    <t>000  1  15  00000  00  0000  000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</si>
  <si>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</si>
  <si>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</si>
  <si>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</si>
  <si>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</si>
  <si>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в т.ч.Невыясненные поступления</t>
  </si>
  <si>
    <t>000  1  17  01000  00  0000  180</t>
  </si>
  <si>
    <t>ПРОЧИЕ БЕЗВОЗМЕЗДНЫЕ ПОСТУПЛЕНИЯ</t>
  </si>
  <si>
    <t>000  2  07  00000  00  0000  180</t>
  </si>
  <si>
    <t>прочие неналоговые доходы</t>
  </si>
  <si>
    <t>000  1  03  02000  01  0000  110</t>
  </si>
  <si>
    <t>НАЛОГИ, СБОРЫ И РЕГУЛЯРНЫЕ ПЛАТЕЖИ ЗА ПОЛЬЗОВАНИЕ ПРИРОДНЫМИ РЕСУРСАМИ (в т.ч. Налог на добычу полезных ископаемых)</t>
  </si>
  <si>
    <t>НЕНАЛОГОВЫЕ ДОХОДЫ</t>
  </si>
  <si>
    <t>ГОСУДАРСТВЕННАЯ ПОШЛИНА</t>
  </si>
  <si>
    <t>Кроме того:</t>
  </si>
  <si>
    <t>Неналоговые доходы без невыясненных</t>
  </si>
  <si>
    <t>НАЛОГОВЫЕ И НЕНАЛОГОВЫЕ ДОХОДЫ</t>
  </si>
  <si>
    <t>НАЛОГОВЫЕ И НЕНАЛОГОВЫЕ ДОХОДЫ без невыясненных</t>
  </si>
  <si>
    <t>АКЦИЗЫ ПО ПОДАКЦИЗНЫМ ТОВАРАМ</t>
  </si>
  <si>
    <t xml:space="preserve">        на алкогольную продукцию</t>
  </si>
  <si>
    <t>Налог, взимаемый в связи с применением патентной системы налогообложения</t>
  </si>
  <si>
    <t>000  1  05  04000  02  0000  110</t>
  </si>
  <si>
    <t xml:space="preserve">рес.бюджет  </t>
  </si>
  <si>
    <t>Налог на прибыль организаций</t>
  </si>
  <si>
    <t>в тч. на нефтепродукты</t>
  </si>
  <si>
    <t xml:space="preserve">КБ МО   </t>
  </si>
  <si>
    <t>000  1  17  05000  00  0000  180</t>
  </si>
  <si>
    <t xml:space="preserve">рес.бюджет </t>
  </si>
  <si>
    <t xml:space="preserve">Годовые  назначения на 2019 год, тыс.руб.  </t>
  </si>
  <si>
    <t>Отклонение фактического поступления 2019 года от 2018 года, тыс.руб.</t>
  </si>
  <si>
    <t>000 1 18 02200 02 0000 150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</si>
  <si>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</si>
  <si>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 xml:space="preserve">Информация об исполнении консолидированного бюджета Республики Алтай на 01.01.2020 года </t>
  </si>
  <si>
    <r>
      <t xml:space="preserve">Фактическое поступление по состоянию на </t>
    </r>
    <r>
      <rPr>
        <b/>
        <sz val="9"/>
        <rFont val="Times New Roman"/>
        <family val="1"/>
      </rPr>
      <t xml:space="preserve">01.01.2020 </t>
    </r>
    <r>
      <rPr>
        <sz val="9"/>
        <rFont val="Times New Roman"/>
        <family val="1"/>
      </rPr>
      <t xml:space="preserve">г., тыс.руб.  </t>
    </r>
  </si>
  <si>
    <r>
      <t xml:space="preserve">Фактическое поступление по состоянию на </t>
    </r>
    <r>
      <rPr>
        <b/>
        <sz val="9"/>
        <rFont val="Times New Roman"/>
        <family val="1"/>
      </rPr>
      <t xml:space="preserve">01.01.2019 </t>
    </r>
    <r>
      <rPr>
        <sz val="9"/>
        <rFont val="Times New Roman"/>
        <family val="1"/>
      </rPr>
      <t xml:space="preserve">г., тыс.руб.  </t>
    </r>
  </si>
  <si>
    <r>
      <t xml:space="preserve">КБ МО </t>
    </r>
    <r>
      <rPr>
        <sz val="8.1"/>
        <color indexed="8"/>
        <rFont val="Times New Roman"/>
        <family val="1"/>
      </rPr>
      <t>(на 01.01.20) 317 ф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</si>
</sst>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0.0"/>
    <numFmt numFmtId="175" formatCode="#,##0.00_р_."/>
    <numFmt numFmtId="176" formatCode="#,##0.000_р_.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.0_р_._-;\-* #,##0.0_р_._-;_-* &quot;-&quot;?_р_._-;_-@_-"/>
    <numFmt numFmtId="187" formatCode="#,##0.0000_р_."/>
    <numFmt numFmtId="188" formatCode="_-* #,##0_р_._-;\-* #,##0_р_._-;_-* &quot;-&quot;??_р_._-;_-@_-"/>
    <numFmt numFmtId="189" formatCode="_-* #,##0.0000_р_._-;\-* #,##0.0000_р_._-;_-* &quot;-&quot;??_р_._-;_-@_-"/>
    <numFmt numFmtId="190" formatCode="0.00000000"/>
    <numFmt numFmtId="191" formatCode="_-* #,##0.000_р_._-;\-* #,##0.000_р_._-;_-* &quot;-&quot;???_р_._-;_-@_-"/>
    <numFmt numFmtId="192" formatCode="#,##0.000"/>
    <numFmt numFmtId="193" formatCode="_-* #,##0.0\ _₽_-;\-* #,##0.0\ _₽_-;_-* &quot;-&quot;?\ _₽_-;_-@_-"/>
    <numFmt numFmtId="194" formatCode="_-* #,##0.000\ _₽_-;\-* #,##0.000\ _₽_-;_-* &quot;-&quot;???\ _₽_-;_-@_-"/>
    <numFmt numFmtId="195" formatCode="#,##0.0\ _₽"/>
    <numFmt numFmtId="196" formatCode="#,##0.00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\ ##0.0_р_._-;\-* #\ ##0.0_р_._-;_-* &quot;-&quot;??_р_._-;_-@_-"/>
    <numFmt numFmtId="202" formatCode="#\ ##0.0\ _₽"/>
    <numFmt numFmtId="203" formatCode="#,##0.000\ _₽"/>
  </numFmts>
  <fonts count="6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.1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i/>
      <sz val="12"/>
      <color theme="1" tint="0.04998999834060669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6" fontId="4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top"/>
    </xf>
    <xf numFmtId="176" fontId="2" fillId="0" borderId="0" xfId="53" applyNumberFormat="1" applyFont="1" applyAlignment="1">
      <alignment vertical="top"/>
      <protection/>
    </xf>
    <xf numFmtId="176" fontId="2" fillId="0" borderId="0" xfId="0" applyNumberFormat="1" applyFont="1" applyAlignment="1">
      <alignment vertical="top"/>
    </xf>
    <xf numFmtId="176" fontId="2" fillId="0" borderId="10" xfId="53" applyNumberFormat="1" applyFont="1" applyFill="1" applyBorder="1" applyAlignment="1">
      <alignment horizontal="center" vertical="top"/>
      <protection/>
    </xf>
    <xf numFmtId="176" fontId="2" fillId="0" borderId="10" xfId="53" applyNumberFormat="1" applyFont="1" applyBorder="1" applyAlignment="1">
      <alignment horizontal="center" vertical="top"/>
      <protection/>
    </xf>
    <xf numFmtId="176" fontId="2" fillId="0" borderId="10" xfId="53" applyNumberFormat="1" applyFont="1" applyBorder="1" applyAlignment="1">
      <alignment horizontal="center" vertical="top" wrapText="1"/>
      <protection/>
    </xf>
    <xf numFmtId="176" fontId="3" fillId="18" borderId="10" xfId="53" applyNumberFormat="1" applyFont="1" applyFill="1" applyBorder="1" applyAlignment="1">
      <alignment vertical="top" wrapText="1"/>
      <protection/>
    </xf>
    <xf numFmtId="176" fontId="3" fillId="18" borderId="10" xfId="53" applyNumberFormat="1" applyFont="1" applyFill="1" applyBorder="1" applyAlignment="1">
      <alignment horizontal="center" vertical="top"/>
      <protection/>
    </xf>
    <xf numFmtId="176" fontId="3" fillId="0" borderId="0" xfId="0" applyNumberFormat="1" applyFont="1" applyFill="1" applyAlignment="1">
      <alignment vertical="top"/>
    </xf>
    <xf numFmtId="176" fontId="3" fillId="0" borderId="10" xfId="53" applyNumberFormat="1" applyFont="1" applyFill="1" applyBorder="1" applyAlignment="1">
      <alignment vertical="top" wrapText="1"/>
      <protection/>
    </xf>
    <xf numFmtId="176" fontId="3" fillId="0" borderId="10" xfId="53" applyNumberFormat="1" applyFont="1" applyFill="1" applyBorder="1" applyAlignment="1">
      <alignment horizontal="center" vertical="top"/>
      <protection/>
    </xf>
    <xf numFmtId="176" fontId="2" fillId="25" borderId="10" xfId="53" applyNumberFormat="1" applyFont="1" applyFill="1" applyBorder="1" applyAlignment="1">
      <alignment vertical="top" wrapText="1"/>
      <protection/>
    </xf>
    <xf numFmtId="176" fontId="2" fillId="25" borderId="10" xfId="53" applyNumberFormat="1" applyFont="1" applyFill="1" applyBorder="1" applyAlignment="1">
      <alignment horizontal="center" vertical="top"/>
      <protection/>
    </xf>
    <xf numFmtId="176" fontId="2" fillId="0" borderId="10" xfId="53" applyNumberFormat="1" applyFont="1" applyBorder="1" applyAlignment="1">
      <alignment vertical="top" wrapText="1"/>
      <protection/>
    </xf>
    <xf numFmtId="176" fontId="3" fillId="25" borderId="10" xfId="53" applyNumberFormat="1" applyFont="1" applyFill="1" applyBorder="1" applyAlignment="1">
      <alignment horizontal="center" vertical="top"/>
      <protection/>
    </xf>
    <xf numFmtId="176" fontId="2" fillId="33" borderId="10" xfId="53" applyNumberFormat="1" applyFont="1" applyFill="1" applyBorder="1" applyAlignment="1">
      <alignment vertical="top" wrapText="1"/>
      <protection/>
    </xf>
    <xf numFmtId="176" fontId="2" fillId="33" borderId="10" xfId="53" applyNumberFormat="1" applyFont="1" applyFill="1" applyBorder="1" applyAlignment="1">
      <alignment horizontal="center" vertical="top"/>
      <protection/>
    </xf>
    <xf numFmtId="173" fontId="4" fillId="18" borderId="10" xfId="53" applyNumberFormat="1" applyFont="1" applyFill="1" applyBorder="1" applyAlignment="1">
      <alignment vertical="top"/>
      <protection/>
    </xf>
    <xf numFmtId="173" fontId="4" fillId="0" borderId="10" xfId="53" applyNumberFormat="1" applyFont="1" applyFill="1" applyBorder="1" applyAlignment="1">
      <alignment vertical="top"/>
      <protection/>
    </xf>
    <xf numFmtId="173" fontId="5" fillId="25" borderId="10" xfId="53" applyNumberFormat="1" applyFont="1" applyFill="1" applyBorder="1" applyAlignment="1">
      <alignment vertical="top"/>
      <protection/>
    </xf>
    <xf numFmtId="173" fontId="5" fillId="0" borderId="10" xfId="53" applyNumberFormat="1" applyFont="1" applyFill="1" applyBorder="1" applyAlignment="1">
      <alignment vertical="top"/>
      <protection/>
    </xf>
    <xf numFmtId="173" fontId="4" fillId="25" borderId="10" xfId="53" applyNumberFormat="1" applyFont="1" applyFill="1" applyBorder="1" applyAlignment="1">
      <alignment vertical="top"/>
      <protection/>
    </xf>
    <xf numFmtId="173" fontId="5" fillId="33" borderId="10" xfId="53" applyNumberFormat="1" applyFont="1" applyFill="1" applyBorder="1" applyAlignment="1">
      <alignment vertical="top"/>
      <protection/>
    </xf>
    <xf numFmtId="173" fontId="4" fillId="0" borderId="10" xfId="53" applyNumberFormat="1" applyFont="1" applyBorder="1" applyAlignment="1">
      <alignment vertical="top"/>
      <protection/>
    </xf>
    <xf numFmtId="173" fontId="5" fillId="0" borderId="10" xfId="53" applyNumberFormat="1" applyFont="1" applyBorder="1" applyAlignment="1">
      <alignment vertical="top"/>
      <protection/>
    </xf>
    <xf numFmtId="176" fontId="57" fillId="0" borderId="0" xfId="53" applyNumberFormat="1" applyFont="1" applyAlignment="1">
      <alignment vertical="top"/>
      <protection/>
    </xf>
    <xf numFmtId="176" fontId="2" fillId="0" borderId="0" xfId="0" applyNumberFormat="1" applyFont="1" applyBorder="1" applyAlignment="1">
      <alignment vertical="top"/>
    </xf>
    <xf numFmtId="176" fontId="6" fillId="0" borderId="0" xfId="0" applyNumberFormat="1" applyFont="1" applyFill="1" applyAlignment="1">
      <alignment vertical="top"/>
    </xf>
    <xf numFmtId="176" fontId="6" fillId="6" borderId="10" xfId="53" applyNumberFormat="1" applyFont="1" applyFill="1" applyBorder="1" applyAlignment="1">
      <alignment vertical="top" wrapText="1"/>
      <protection/>
    </xf>
    <xf numFmtId="176" fontId="6" fillId="6" borderId="10" xfId="53" applyNumberFormat="1" applyFont="1" applyFill="1" applyBorder="1" applyAlignment="1">
      <alignment horizontal="center" vertical="top"/>
      <protection/>
    </xf>
    <xf numFmtId="173" fontId="7" fillId="6" borderId="10" xfId="53" applyNumberFormat="1" applyFont="1" applyFill="1" applyBorder="1" applyAlignment="1">
      <alignment vertical="top"/>
      <protection/>
    </xf>
    <xf numFmtId="176" fontId="2" fillId="0" borderId="10" xfId="53" applyNumberFormat="1" applyFont="1" applyFill="1" applyBorder="1" applyAlignment="1">
      <alignment vertical="top" wrapText="1"/>
      <protection/>
    </xf>
    <xf numFmtId="176" fontId="11" fillId="0" borderId="10" xfId="53" applyNumberFormat="1" applyFont="1" applyBorder="1" applyAlignment="1">
      <alignment vertical="top" wrapText="1"/>
      <protection/>
    </xf>
    <xf numFmtId="176" fontId="12" fillId="25" borderId="10" xfId="53" applyNumberFormat="1" applyFont="1" applyFill="1" applyBorder="1" applyAlignment="1">
      <alignment vertical="top" wrapText="1"/>
      <protection/>
    </xf>
    <xf numFmtId="176" fontId="2" fillId="0" borderId="10" xfId="53" applyNumberFormat="1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53" applyNumberFormat="1" applyFont="1" applyFill="1" applyBorder="1" applyAlignment="1">
      <alignment horizontal="center" vertical="top" wrapText="1"/>
      <protection/>
    </xf>
    <xf numFmtId="176" fontId="2" fillId="0" borderId="10" xfId="53" applyNumberFormat="1" applyFont="1" applyBorder="1" applyAlignment="1">
      <alignment horizontal="center" vertical="top" wrapText="1"/>
      <protection/>
    </xf>
    <xf numFmtId="176" fontId="2" fillId="0" borderId="10" xfId="53" applyNumberFormat="1" applyFont="1" applyBorder="1" applyAlignment="1">
      <alignment horizontal="center" vertical="top"/>
      <protection/>
    </xf>
    <xf numFmtId="176" fontId="2" fillId="0" borderId="10" xfId="0" applyNumberFormat="1" applyFont="1" applyBorder="1" applyAlignment="1">
      <alignment horizontal="center" vertical="top"/>
    </xf>
    <xf numFmtId="176" fontId="2" fillId="0" borderId="10" xfId="53" applyNumberFormat="1" applyFont="1" applyFill="1" applyBorder="1" applyAlignment="1">
      <alignment horizontal="center" vertical="top"/>
      <protection/>
    </xf>
    <xf numFmtId="203" fontId="2" fillId="0" borderId="0" xfId="0" applyNumberFormat="1" applyFont="1" applyFill="1" applyAlignment="1">
      <alignment vertical="top"/>
    </xf>
    <xf numFmtId="203" fontId="58" fillId="0" borderId="0" xfId="53" applyNumberFormat="1" applyFont="1" applyAlignment="1">
      <alignment horizontal="center" vertical="top"/>
      <protection/>
    </xf>
    <xf numFmtId="203" fontId="58" fillId="0" borderId="0" xfId="53" applyNumberFormat="1" applyFont="1" applyFill="1" applyAlignment="1">
      <alignment horizontal="center" vertical="top"/>
      <protection/>
    </xf>
    <xf numFmtId="203" fontId="59" fillId="0" borderId="10" xfId="53" applyNumberFormat="1" applyFont="1" applyFill="1" applyBorder="1" applyAlignment="1">
      <alignment horizontal="center" vertical="top" wrapText="1"/>
      <protection/>
    </xf>
    <xf numFmtId="203" fontId="2" fillId="0" borderId="10" xfId="53" applyNumberFormat="1" applyFont="1" applyFill="1" applyBorder="1" applyAlignment="1">
      <alignment horizontal="center" vertical="top" wrapText="1"/>
      <protection/>
    </xf>
    <xf numFmtId="203" fontId="2" fillId="0" borderId="10" xfId="53" applyNumberFormat="1" applyFont="1" applyFill="1" applyBorder="1" applyAlignment="1">
      <alignment horizontal="center" vertical="top"/>
      <protection/>
    </xf>
    <xf numFmtId="203" fontId="59" fillId="0" borderId="10" xfId="53" applyNumberFormat="1" applyFont="1" applyBorder="1" applyAlignment="1">
      <alignment horizontal="center" vertical="top"/>
      <protection/>
    </xf>
    <xf numFmtId="203" fontId="2" fillId="0" borderId="10" xfId="0" applyNumberFormat="1" applyFont="1" applyFill="1" applyBorder="1" applyAlignment="1">
      <alignment horizontal="center" vertical="top"/>
    </xf>
    <xf numFmtId="203" fontId="2" fillId="0" borderId="10" xfId="53" applyNumberFormat="1" applyFont="1" applyFill="1" applyBorder="1" applyAlignment="1">
      <alignment horizontal="center" vertical="top" wrapText="1"/>
      <protection/>
    </xf>
    <xf numFmtId="203" fontId="59" fillId="0" borderId="10" xfId="0" applyNumberFormat="1" applyFont="1" applyBorder="1" applyAlignment="1">
      <alignment horizontal="center" vertical="top"/>
    </xf>
    <xf numFmtId="203" fontId="59" fillId="0" borderId="10" xfId="53" applyNumberFormat="1" applyFont="1" applyBorder="1" applyAlignment="1">
      <alignment horizontal="center" vertical="top" wrapText="1"/>
      <protection/>
    </xf>
    <xf numFmtId="203" fontId="60" fillId="0" borderId="10" xfId="61" applyNumberFormat="1" applyFont="1" applyFill="1" applyBorder="1" applyAlignment="1">
      <alignment vertical="top" wrapText="1"/>
    </xf>
    <xf numFmtId="203" fontId="4" fillId="18" borderId="10" xfId="53" applyNumberFormat="1" applyFont="1" applyFill="1" applyBorder="1" applyAlignment="1">
      <alignment vertical="top"/>
      <protection/>
    </xf>
    <xf numFmtId="203" fontId="61" fillId="18" borderId="10" xfId="53" applyNumberFormat="1" applyFont="1" applyFill="1" applyBorder="1" applyAlignment="1">
      <alignment vertical="top"/>
      <protection/>
    </xf>
    <xf numFmtId="203" fontId="4" fillId="0" borderId="10" xfId="53" applyNumberFormat="1" applyFont="1" applyFill="1" applyBorder="1" applyAlignment="1">
      <alignment vertical="top"/>
      <protection/>
    </xf>
    <xf numFmtId="203" fontId="61" fillId="0" borderId="10" xfId="53" applyNumberFormat="1" applyFont="1" applyFill="1" applyBorder="1" applyAlignment="1">
      <alignment vertical="top"/>
      <protection/>
    </xf>
    <xf numFmtId="203" fontId="5" fillId="25" borderId="10" xfId="53" applyNumberFormat="1" applyFont="1" applyFill="1" applyBorder="1" applyAlignment="1">
      <alignment vertical="top"/>
      <protection/>
    </xf>
    <xf numFmtId="203" fontId="60" fillId="25" borderId="10" xfId="53" applyNumberFormat="1" applyFont="1" applyFill="1" applyBorder="1" applyAlignment="1">
      <alignment vertical="top"/>
      <protection/>
    </xf>
    <xf numFmtId="203" fontId="5" fillId="0" borderId="10" xfId="53" applyNumberFormat="1" applyFont="1" applyFill="1" applyBorder="1" applyAlignment="1">
      <alignment vertical="top"/>
      <protection/>
    </xf>
    <xf numFmtId="203" fontId="5" fillId="0" borderId="10" xfId="0" applyNumberFormat="1" applyFont="1" applyBorder="1" applyAlignment="1">
      <alignment/>
    </xf>
    <xf numFmtId="203" fontId="5" fillId="0" borderId="10" xfId="0" applyNumberFormat="1" applyFont="1" applyFill="1" applyBorder="1" applyAlignment="1">
      <alignment/>
    </xf>
    <xf numFmtId="203" fontId="60" fillId="0" borderId="10" xfId="53" applyNumberFormat="1" applyFont="1" applyFill="1" applyBorder="1" applyAlignment="1">
      <alignment vertical="top"/>
      <protection/>
    </xf>
    <xf numFmtId="203" fontId="60" fillId="0" borderId="0" xfId="0" applyNumberFormat="1" applyFont="1" applyAlignment="1">
      <alignment/>
    </xf>
    <xf numFmtId="203" fontId="60" fillId="0" borderId="10" xfId="61" applyNumberFormat="1" applyFont="1" applyFill="1" applyBorder="1" applyAlignment="1">
      <alignment vertical="top"/>
    </xf>
    <xf numFmtId="203" fontId="5" fillId="0" borderId="0" xfId="0" applyNumberFormat="1" applyFont="1" applyAlignment="1">
      <alignment/>
    </xf>
    <xf numFmtId="203" fontId="5" fillId="0" borderId="10" xfId="63" applyNumberFormat="1" applyFont="1" applyFill="1" applyBorder="1" applyAlignment="1">
      <alignment vertical="top"/>
    </xf>
    <xf numFmtId="203" fontId="5" fillId="0" borderId="10" xfId="61" applyNumberFormat="1" applyFont="1" applyFill="1" applyBorder="1" applyAlignment="1">
      <alignment vertical="top"/>
    </xf>
    <xf numFmtId="203" fontId="7" fillId="6" borderId="10" xfId="53" applyNumberFormat="1" applyFont="1" applyFill="1" applyBorder="1" applyAlignment="1">
      <alignment vertical="top"/>
      <protection/>
    </xf>
    <xf numFmtId="203" fontId="7" fillId="6" borderId="10" xfId="63" applyNumberFormat="1" applyFont="1" applyFill="1" applyBorder="1" applyAlignment="1">
      <alignment vertical="top"/>
    </xf>
    <xf numFmtId="203" fontId="62" fillId="6" borderId="10" xfId="53" applyNumberFormat="1" applyFont="1" applyFill="1" applyBorder="1" applyAlignment="1">
      <alignment vertical="top"/>
      <protection/>
    </xf>
    <xf numFmtId="203" fontId="62" fillId="6" borderId="10" xfId="61" applyNumberFormat="1" applyFont="1" applyFill="1" applyBorder="1" applyAlignment="1">
      <alignment vertical="top"/>
    </xf>
    <xf numFmtId="203" fontId="4" fillId="25" borderId="10" xfId="61" applyNumberFormat="1" applyFont="1" applyFill="1" applyBorder="1" applyAlignment="1">
      <alignment vertical="top"/>
    </xf>
    <xf numFmtId="203" fontId="4" fillId="25" borderId="10" xfId="63" applyNumberFormat="1" applyFont="1" applyFill="1" applyBorder="1" applyAlignment="1">
      <alignment vertical="top"/>
    </xf>
    <xf numFmtId="203" fontId="61" fillId="25" borderId="10" xfId="61" applyNumberFormat="1" applyFont="1" applyFill="1" applyBorder="1" applyAlignment="1">
      <alignment vertical="top"/>
    </xf>
    <xf numFmtId="203" fontId="4" fillId="25" borderId="10" xfId="53" applyNumberFormat="1" applyFont="1" applyFill="1" applyBorder="1" applyAlignment="1">
      <alignment vertical="top"/>
      <protection/>
    </xf>
    <xf numFmtId="203" fontId="4" fillId="0" borderId="10" xfId="63" applyNumberFormat="1" applyFont="1" applyFill="1" applyBorder="1" applyAlignment="1">
      <alignment vertical="top"/>
    </xf>
    <xf numFmtId="203" fontId="4" fillId="0" borderId="10" xfId="61" applyNumberFormat="1" applyFont="1" applyFill="1" applyBorder="1" applyAlignment="1">
      <alignment vertical="top"/>
    </xf>
    <xf numFmtId="203" fontId="61" fillId="0" borderId="10" xfId="61" applyNumberFormat="1" applyFont="1" applyFill="1" applyBorder="1" applyAlignment="1">
      <alignment vertical="top"/>
    </xf>
    <xf numFmtId="203" fontId="57" fillId="0" borderId="10" xfId="53" applyNumberFormat="1" applyFont="1" applyFill="1" applyBorder="1" applyAlignment="1">
      <alignment vertical="top"/>
      <protection/>
    </xf>
    <xf numFmtId="203" fontId="5" fillId="33" borderId="10" xfId="53" applyNumberFormat="1" applyFont="1" applyFill="1" applyBorder="1" applyAlignment="1">
      <alignment vertical="top"/>
      <protection/>
    </xf>
    <xf numFmtId="203" fontId="5" fillId="33" borderId="10" xfId="63" applyNumberFormat="1" applyFont="1" applyFill="1" applyBorder="1" applyAlignment="1">
      <alignment vertical="top"/>
    </xf>
    <xf numFmtId="203" fontId="60" fillId="33" borderId="10" xfId="53" applyNumberFormat="1" applyFont="1" applyFill="1" applyBorder="1" applyAlignment="1">
      <alignment vertical="top"/>
      <protection/>
    </xf>
    <xf numFmtId="203" fontId="60" fillId="33" borderId="10" xfId="61" applyNumberFormat="1" applyFont="1" applyFill="1" applyBorder="1" applyAlignment="1">
      <alignment vertical="top"/>
    </xf>
    <xf numFmtId="203" fontId="63" fillId="0" borderId="10" xfId="53" applyNumberFormat="1" applyFont="1" applyFill="1" applyBorder="1" applyAlignment="1">
      <alignment vertical="top"/>
      <protection/>
    </xf>
    <xf numFmtId="203" fontId="63" fillId="0" borderId="10" xfId="63" applyNumberFormat="1" applyFont="1" applyFill="1" applyBorder="1" applyAlignment="1">
      <alignment vertical="top"/>
    </xf>
    <xf numFmtId="203" fontId="2" fillId="0" borderId="0" xfId="0" applyNumberFormat="1" applyFont="1" applyFill="1" applyBorder="1" applyAlignment="1">
      <alignment vertical="top"/>
    </xf>
    <xf numFmtId="203" fontId="58" fillId="0" borderId="0" xfId="0" applyNumberFormat="1" applyFont="1" applyBorder="1" applyAlignment="1">
      <alignment vertical="top"/>
    </xf>
    <xf numFmtId="203" fontId="58" fillId="0" borderId="0" xfId="0" applyNumberFormat="1" applyFont="1" applyFill="1" applyBorder="1" applyAlignment="1">
      <alignment vertical="top"/>
    </xf>
    <xf numFmtId="203" fontId="58" fillId="0" borderId="0" xfId="0" applyNumberFormat="1" applyFont="1" applyAlignment="1">
      <alignment vertical="top"/>
    </xf>
    <xf numFmtId="203" fontId="58" fillId="0" borderId="0" xfId="0" applyNumberFormat="1" applyFont="1" applyFill="1" applyAlignment="1">
      <alignment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14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3" sqref="C32:C33"/>
    </sheetView>
  </sheetViews>
  <sheetFormatPr defaultColWidth="9.25390625" defaultRowHeight="12.75"/>
  <cols>
    <col min="1" max="1" width="40.875" style="4" customWidth="1"/>
    <col min="2" max="2" width="24.25390625" style="4" customWidth="1"/>
    <col min="3" max="3" width="16.125" style="44" customWidth="1"/>
    <col min="4" max="4" width="15.875" style="44" customWidth="1"/>
    <col min="5" max="5" width="16.75390625" style="44" customWidth="1"/>
    <col min="6" max="6" width="17.25390625" style="92" customWidth="1"/>
    <col min="7" max="7" width="16.00390625" style="92" customWidth="1"/>
    <col min="8" max="8" width="17.375" style="93" customWidth="1"/>
    <col min="9" max="9" width="9.25390625" style="4" customWidth="1"/>
    <col min="10" max="10" width="10.00390625" style="4" customWidth="1"/>
    <col min="11" max="11" width="8.75390625" style="4" customWidth="1"/>
    <col min="12" max="14" width="16.625" style="44" customWidth="1"/>
    <col min="15" max="15" width="10.00390625" style="4" customWidth="1"/>
    <col min="16" max="16" width="11.25390625" style="4" customWidth="1"/>
    <col min="17" max="17" width="10.75390625" style="4" customWidth="1"/>
    <col min="18" max="18" width="13.125" style="4" customWidth="1"/>
    <col min="19" max="19" width="13.375" style="4" customWidth="1"/>
    <col min="20" max="20" width="14.625" style="4" bestFit="1" customWidth="1"/>
    <col min="21" max="16384" width="9.25390625" style="4" customWidth="1"/>
  </cols>
  <sheetData>
    <row r="1" spans="1:16" ht="15.75">
      <c r="A1" s="27"/>
      <c r="B1" s="1" t="s">
        <v>77</v>
      </c>
      <c r="F1" s="45"/>
      <c r="G1" s="45"/>
      <c r="H1" s="46"/>
      <c r="I1" s="3"/>
      <c r="J1" s="3"/>
      <c r="K1" s="3"/>
      <c r="O1" s="3"/>
      <c r="P1" s="3"/>
    </row>
    <row r="2" spans="1:20" ht="23.25" customHeight="1">
      <c r="A2" s="36" t="s">
        <v>0</v>
      </c>
      <c r="B2" s="36" t="s">
        <v>1</v>
      </c>
      <c r="C2" s="39" t="s">
        <v>78</v>
      </c>
      <c r="D2" s="39"/>
      <c r="E2" s="39"/>
      <c r="F2" s="47" t="s">
        <v>73</v>
      </c>
      <c r="G2" s="47"/>
      <c r="H2" s="47"/>
      <c r="I2" s="40" t="s">
        <v>2</v>
      </c>
      <c r="J2" s="40"/>
      <c r="K2" s="40"/>
      <c r="L2" s="48" t="s">
        <v>79</v>
      </c>
      <c r="M2" s="48"/>
      <c r="N2" s="48"/>
      <c r="O2" s="41" t="s">
        <v>3</v>
      </c>
      <c r="P2" s="41"/>
      <c r="Q2" s="41"/>
      <c r="R2" s="40" t="s">
        <v>74</v>
      </c>
      <c r="S2" s="40"/>
      <c r="T2" s="40"/>
    </row>
    <row r="3" spans="1:20" ht="14.25" customHeight="1">
      <c r="A3" s="36"/>
      <c r="B3" s="36"/>
      <c r="C3" s="49" t="s">
        <v>4</v>
      </c>
      <c r="D3" s="43" t="s">
        <v>5</v>
      </c>
      <c r="E3" s="43"/>
      <c r="F3" s="50" t="s">
        <v>4</v>
      </c>
      <c r="G3" s="50" t="s">
        <v>5</v>
      </c>
      <c r="H3" s="50"/>
      <c r="I3" s="41" t="s">
        <v>4</v>
      </c>
      <c r="J3" s="41" t="s">
        <v>5</v>
      </c>
      <c r="K3" s="41"/>
      <c r="L3" s="49" t="s">
        <v>4</v>
      </c>
      <c r="M3" s="49" t="s">
        <v>5</v>
      </c>
      <c r="N3" s="49"/>
      <c r="O3" s="41" t="s">
        <v>4</v>
      </c>
      <c r="P3" s="41" t="s">
        <v>5</v>
      </c>
      <c r="Q3" s="41"/>
      <c r="R3" s="41" t="s">
        <v>4</v>
      </c>
      <c r="S3" s="41" t="s">
        <v>5</v>
      </c>
      <c r="T3" s="41"/>
    </row>
    <row r="4" spans="1:20" ht="28.5" customHeight="1">
      <c r="A4" s="37"/>
      <c r="B4" s="38"/>
      <c r="C4" s="51"/>
      <c r="D4" s="52" t="s">
        <v>67</v>
      </c>
      <c r="E4" s="52" t="s">
        <v>70</v>
      </c>
      <c r="F4" s="53"/>
      <c r="G4" s="54" t="s">
        <v>72</v>
      </c>
      <c r="H4" s="55" t="s">
        <v>80</v>
      </c>
      <c r="I4" s="42"/>
      <c r="J4" s="7" t="s">
        <v>6</v>
      </c>
      <c r="K4" s="7" t="s">
        <v>7</v>
      </c>
      <c r="L4" s="51"/>
      <c r="M4" s="52" t="s">
        <v>67</v>
      </c>
      <c r="N4" s="52" t="s">
        <v>70</v>
      </c>
      <c r="O4" s="42"/>
      <c r="P4" s="7" t="s">
        <v>6</v>
      </c>
      <c r="Q4" s="7" t="s">
        <v>7</v>
      </c>
      <c r="R4" s="42"/>
      <c r="S4" s="7" t="s">
        <v>6</v>
      </c>
      <c r="T4" s="7" t="s">
        <v>7</v>
      </c>
    </row>
    <row r="5" spans="1:20" s="10" customFormat="1" ht="24" customHeight="1">
      <c r="A5" s="8" t="s">
        <v>61</v>
      </c>
      <c r="B5" s="9"/>
      <c r="C5" s="56">
        <f aca="true" t="shared" si="0" ref="C5:H5">C7+C28</f>
        <v>7185873.830999999</v>
      </c>
      <c r="D5" s="56">
        <f t="shared" si="0"/>
        <v>4516286.573</v>
      </c>
      <c r="E5" s="56">
        <f>E7+E28</f>
        <v>2669949.0579999993</v>
      </c>
      <c r="F5" s="57">
        <f t="shared" si="0"/>
        <v>6969971.021</v>
      </c>
      <c r="G5" s="57">
        <f t="shared" si="0"/>
        <v>4398226.8</v>
      </c>
      <c r="H5" s="57">
        <f t="shared" si="0"/>
        <v>2571804.221</v>
      </c>
      <c r="I5" s="19">
        <f aca="true" t="shared" si="1" ref="I5:K21">C5/F5*100</f>
        <v>103.09761417012353</v>
      </c>
      <c r="J5" s="19">
        <f t="shared" si="1"/>
        <v>102.68425841523225</v>
      </c>
      <c r="K5" s="19">
        <f t="shared" si="1"/>
        <v>103.81618616995027</v>
      </c>
      <c r="L5" s="56">
        <v>6344265.35876</v>
      </c>
      <c r="M5" s="56">
        <v>3920433.722</v>
      </c>
      <c r="N5" s="56">
        <v>2424141.404</v>
      </c>
      <c r="O5" s="19">
        <f aca="true" t="shared" si="2" ref="O5:Q13">C5/L5*100</f>
        <v>113.26565685147338</v>
      </c>
      <c r="P5" s="19">
        <f t="shared" si="2"/>
        <v>115.19864620223773</v>
      </c>
      <c r="Q5" s="19">
        <f t="shared" si="2"/>
        <v>110.13998826943015</v>
      </c>
      <c r="R5" s="19">
        <f aca="true" t="shared" si="3" ref="R5:T38">C5-L5</f>
        <v>841608.4722399991</v>
      </c>
      <c r="S5" s="19">
        <f t="shared" si="3"/>
        <v>595852.8509999998</v>
      </c>
      <c r="T5" s="19">
        <f t="shared" si="3"/>
        <v>245807.65399999917</v>
      </c>
    </row>
    <row r="6" spans="1:20" s="10" customFormat="1" ht="24.75" customHeight="1">
      <c r="A6" s="11" t="s">
        <v>62</v>
      </c>
      <c r="B6" s="12"/>
      <c r="C6" s="58">
        <f aca="true" t="shared" si="4" ref="C6:H6">C7+C29</f>
        <v>7184051.868999999</v>
      </c>
      <c r="D6" s="58">
        <f t="shared" si="4"/>
        <v>4516409.4629999995</v>
      </c>
      <c r="E6" s="58">
        <f>E7+E29</f>
        <v>2668004.2059999993</v>
      </c>
      <c r="F6" s="59">
        <f t="shared" si="4"/>
        <v>6969971.021</v>
      </c>
      <c r="G6" s="59">
        <f t="shared" si="4"/>
        <v>4398226.8</v>
      </c>
      <c r="H6" s="59">
        <f t="shared" si="4"/>
        <v>2571804.221</v>
      </c>
      <c r="I6" s="25">
        <f t="shared" si="1"/>
        <v>103.07147400405239</v>
      </c>
      <c r="J6" s="25">
        <f t="shared" si="1"/>
        <v>102.68705249579216</v>
      </c>
      <c r="K6" s="25">
        <f t="shared" si="1"/>
        <v>103.7405640839408</v>
      </c>
      <c r="L6" s="58">
        <v>6344454.6957600005</v>
      </c>
      <c r="M6" s="58">
        <v>3920394.0069999998</v>
      </c>
      <c r="N6" s="58">
        <v>2424370.4560000002</v>
      </c>
      <c r="O6" s="25">
        <f t="shared" si="2"/>
        <v>113.2335592813217</v>
      </c>
      <c r="P6" s="25">
        <f t="shared" si="2"/>
        <v>115.2029478398292</v>
      </c>
      <c r="Q6" s="25">
        <f>E6/N6*100</f>
        <v>110.04936144956878</v>
      </c>
      <c r="R6" s="25">
        <f>C6-L6</f>
        <v>839597.1732399985</v>
      </c>
      <c r="S6" s="25">
        <f>D6-M6</f>
        <v>596015.4559999998</v>
      </c>
      <c r="T6" s="25">
        <f>E6-N6</f>
        <v>243633.74999999907</v>
      </c>
    </row>
    <row r="7" spans="1:20" ht="15.75">
      <c r="A7" s="13" t="s">
        <v>8</v>
      </c>
      <c r="B7" s="14"/>
      <c r="C7" s="60">
        <f>D7+E7</f>
        <v>6653734.971999999</v>
      </c>
      <c r="D7" s="60">
        <f>D8+D9+D10+D13+D19+D25+D26+D27</f>
        <v>4246994.373</v>
      </c>
      <c r="E7" s="60">
        <f>E8+E9+E10+E13+E19+E25+E26+E27</f>
        <v>2406740.5989999995</v>
      </c>
      <c r="F7" s="61">
        <f>G7+H7</f>
        <v>6471926.356</v>
      </c>
      <c r="G7" s="61">
        <f>G8+G9+G10+G13+G19+G25+G26+G27</f>
        <v>4148340.1999999997</v>
      </c>
      <c r="H7" s="61">
        <f>H8+H9+H10+H13+H19+H25+H26+H27</f>
        <v>2323586.156</v>
      </c>
      <c r="I7" s="21">
        <f t="shared" si="1"/>
        <v>102.809188578474</v>
      </c>
      <c r="J7" s="21">
        <f t="shared" si="1"/>
        <v>102.37816013739665</v>
      </c>
      <c r="K7" s="21">
        <f t="shared" si="1"/>
        <v>103.57871141490824</v>
      </c>
      <c r="L7" s="60">
        <v>5816998.126</v>
      </c>
      <c r="M7" s="60">
        <v>3636498.616</v>
      </c>
      <c r="N7" s="60">
        <v>2180499.5100000002</v>
      </c>
      <c r="O7" s="21">
        <f t="shared" si="2"/>
        <v>114.38434099299553</v>
      </c>
      <c r="P7" s="21">
        <f t="shared" si="2"/>
        <v>116.78801015663578</v>
      </c>
      <c r="Q7" s="21">
        <f t="shared" si="2"/>
        <v>110.37565420044506</v>
      </c>
      <c r="R7" s="21">
        <f t="shared" si="3"/>
        <v>836736.845999999</v>
      </c>
      <c r="S7" s="21">
        <f t="shared" si="3"/>
        <v>610495.7569999998</v>
      </c>
      <c r="T7" s="21">
        <f t="shared" si="3"/>
        <v>226241.08899999922</v>
      </c>
    </row>
    <row r="8" spans="1:20" ht="15" customHeight="1">
      <c r="A8" s="15" t="s">
        <v>68</v>
      </c>
      <c r="B8" s="6" t="s">
        <v>9</v>
      </c>
      <c r="C8" s="62">
        <f>E8+D8</f>
        <v>1198661.46</v>
      </c>
      <c r="D8" s="63">
        <v>1198661.46</v>
      </c>
      <c r="E8" s="64"/>
      <c r="F8" s="65">
        <f>H8+G8</f>
        <v>1083466.3</v>
      </c>
      <c r="G8" s="66">
        <v>1083466.3</v>
      </c>
      <c r="H8" s="67">
        <v>0</v>
      </c>
      <c r="I8" s="26">
        <f t="shared" si="1"/>
        <v>110.63209441770361</v>
      </c>
      <c r="J8" s="26">
        <f t="shared" si="1"/>
        <v>110.63209441770361</v>
      </c>
      <c r="K8" s="26"/>
      <c r="L8" s="62">
        <v>1015150.978</v>
      </c>
      <c r="M8" s="68">
        <v>1015150.978</v>
      </c>
      <c r="N8" s="69"/>
      <c r="O8" s="26">
        <f t="shared" si="2"/>
        <v>118.07716152345566</v>
      </c>
      <c r="P8" s="26">
        <f t="shared" si="2"/>
        <v>118.07716152345566</v>
      </c>
      <c r="Q8" s="26"/>
      <c r="R8" s="26">
        <f t="shared" si="3"/>
        <v>183510.48199999996</v>
      </c>
      <c r="S8" s="26">
        <f t="shared" si="3"/>
        <v>183510.48199999996</v>
      </c>
      <c r="T8" s="26">
        <f t="shared" si="3"/>
        <v>0</v>
      </c>
    </row>
    <row r="9" spans="1:20" ht="15.75">
      <c r="A9" s="15" t="s">
        <v>10</v>
      </c>
      <c r="B9" s="6" t="s">
        <v>11</v>
      </c>
      <c r="C9" s="62">
        <f>E9+D9</f>
        <v>3066921.402</v>
      </c>
      <c r="D9" s="69">
        <v>1731496.062</v>
      </c>
      <c r="E9" s="70">
        <v>1335425.34</v>
      </c>
      <c r="F9" s="65">
        <f>H9+G9</f>
        <v>3047393.699</v>
      </c>
      <c r="G9" s="67">
        <v>1751628.2</v>
      </c>
      <c r="H9" s="67">
        <v>1295765.499</v>
      </c>
      <c r="I9" s="26">
        <f t="shared" si="1"/>
        <v>100.64080013706165</v>
      </c>
      <c r="J9" s="26">
        <f t="shared" si="1"/>
        <v>98.85066145886438</v>
      </c>
      <c r="K9" s="26">
        <f t="shared" si="1"/>
        <v>103.0607267310796</v>
      </c>
      <c r="L9" s="62">
        <v>2807449.3669999996</v>
      </c>
      <c r="M9" s="69">
        <v>1585955.988</v>
      </c>
      <c r="N9" s="69">
        <v>1221493.379</v>
      </c>
      <c r="O9" s="26">
        <f t="shared" si="2"/>
        <v>109.24226944392832</v>
      </c>
      <c r="P9" s="26">
        <f t="shared" si="2"/>
        <v>109.17680409174129</v>
      </c>
      <c r="Q9" s="26">
        <f t="shared" si="2"/>
        <v>109.32726799495818</v>
      </c>
      <c r="R9" s="26">
        <f t="shared" si="3"/>
        <v>259472.03500000015</v>
      </c>
      <c r="S9" s="26">
        <f t="shared" si="3"/>
        <v>145540.07400000002</v>
      </c>
      <c r="T9" s="26">
        <f t="shared" si="3"/>
        <v>113931.96100000013</v>
      </c>
    </row>
    <row r="10" spans="1:20" ht="14.25" customHeight="1">
      <c r="A10" s="15" t="s">
        <v>63</v>
      </c>
      <c r="B10" s="6" t="s">
        <v>55</v>
      </c>
      <c r="C10" s="62">
        <f>E10+D10</f>
        <v>990538.417</v>
      </c>
      <c r="D10" s="69">
        <f>D11+D12</f>
        <v>905897.422</v>
      </c>
      <c r="E10" s="70">
        <f>E11+E12</f>
        <v>84640.995</v>
      </c>
      <c r="F10" s="65">
        <f>H10+G10</f>
        <v>986749.2829999999</v>
      </c>
      <c r="G10" s="67">
        <f>G11+G12</f>
        <v>906253.8999999999</v>
      </c>
      <c r="H10" s="67">
        <f>H11+H12</f>
        <v>80495.383</v>
      </c>
      <c r="I10" s="26">
        <f t="shared" si="1"/>
        <v>100.38400169782543</v>
      </c>
      <c r="J10" s="26">
        <f t="shared" si="1"/>
        <v>99.96066466582931</v>
      </c>
      <c r="K10" s="26">
        <f t="shared" si="1"/>
        <v>105.15012395182963</v>
      </c>
      <c r="L10" s="62">
        <v>778972.119</v>
      </c>
      <c r="M10" s="69">
        <v>705496.315</v>
      </c>
      <c r="N10" s="69">
        <v>73475.804</v>
      </c>
      <c r="O10" s="26">
        <f t="shared" si="2"/>
        <v>127.15967527459094</v>
      </c>
      <c r="P10" s="26">
        <f t="shared" si="2"/>
        <v>128.40569153079136</v>
      </c>
      <c r="Q10" s="26">
        <f t="shared" si="2"/>
        <v>115.19573845017061</v>
      </c>
      <c r="R10" s="26">
        <f t="shared" si="3"/>
        <v>211566.29800000007</v>
      </c>
      <c r="S10" s="26">
        <f t="shared" si="3"/>
        <v>200401.10700000008</v>
      </c>
      <c r="T10" s="26">
        <f t="shared" si="3"/>
        <v>11165.190999999992</v>
      </c>
    </row>
    <row r="11" spans="1:20" s="29" customFormat="1" ht="15" customHeight="1">
      <c r="A11" s="30" t="s">
        <v>69</v>
      </c>
      <c r="B11" s="31"/>
      <c r="C11" s="71">
        <f>E11+D11</f>
        <v>846409.948</v>
      </c>
      <c r="D11" s="72">
        <v>761768.953</v>
      </c>
      <c r="E11" s="72">
        <v>84640.995</v>
      </c>
      <c r="F11" s="73">
        <f>H11+G11</f>
        <v>847860.983</v>
      </c>
      <c r="G11" s="74">
        <v>767365.6</v>
      </c>
      <c r="H11" s="74">
        <v>80495.383</v>
      </c>
      <c r="I11" s="32">
        <f>C11/F11*100</f>
        <v>99.82885932610488</v>
      </c>
      <c r="J11" s="32">
        <f>D11/G11*100</f>
        <v>99.27066746281042</v>
      </c>
      <c r="K11" s="32">
        <f>E11/H11*100</f>
        <v>105.15012395182963</v>
      </c>
      <c r="L11" s="71">
        <v>734758.036</v>
      </c>
      <c r="M11" s="72">
        <v>661282.232</v>
      </c>
      <c r="N11" s="72">
        <v>73475.804</v>
      </c>
      <c r="O11" s="32">
        <f t="shared" si="2"/>
        <v>115.1957388050942</v>
      </c>
      <c r="P11" s="32">
        <f t="shared" si="2"/>
        <v>115.19573884453015</v>
      </c>
      <c r="Q11" s="32">
        <f t="shared" si="2"/>
        <v>115.19573845017061</v>
      </c>
      <c r="R11" s="32">
        <f t="shared" si="3"/>
        <v>111651.91200000001</v>
      </c>
      <c r="S11" s="32">
        <f t="shared" si="3"/>
        <v>100486.72100000002</v>
      </c>
      <c r="T11" s="32">
        <f t="shared" si="3"/>
        <v>11165.190999999992</v>
      </c>
    </row>
    <row r="12" spans="1:20" s="29" customFormat="1" ht="15" customHeight="1">
      <c r="A12" s="30" t="s">
        <v>64</v>
      </c>
      <c r="B12" s="31"/>
      <c r="C12" s="71">
        <f>E12+D12</f>
        <v>144128.469</v>
      </c>
      <c r="D12" s="72">
        <v>144128.469</v>
      </c>
      <c r="E12" s="72"/>
      <c r="F12" s="73">
        <f>H12+G12</f>
        <v>138888.3</v>
      </c>
      <c r="G12" s="74">
        <v>138888.3</v>
      </c>
      <c r="H12" s="74">
        <v>0</v>
      </c>
      <c r="I12" s="32">
        <f>C12/F12*100</f>
        <v>103.77293767725577</v>
      </c>
      <c r="J12" s="32">
        <f>D12/G12*100</f>
        <v>103.77293767725577</v>
      </c>
      <c r="K12" s="32"/>
      <c r="L12" s="71">
        <v>44214.083000000006</v>
      </c>
      <c r="M12" s="72">
        <v>44214.083000000006</v>
      </c>
      <c r="N12" s="72"/>
      <c r="O12" s="32">
        <f t="shared" si="2"/>
        <v>325.978645763161</v>
      </c>
      <c r="P12" s="32">
        <f>D12/M12*100</f>
        <v>325.978645763161</v>
      </c>
      <c r="Q12" s="32"/>
      <c r="R12" s="32">
        <f t="shared" si="3"/>
        <v>99914.386</v>
      </c>
      <c r="S12" s="32">
        <f>D12-M12</f>
        <v>99914.386</v>
      </c>
      <c r="T12" s="32">
        <f>E12-N12</f>
        <v>0</v>
      </c>
    </row>
    <row r="13" spans="1:20" ht="15.75">
      <c r="A13" s="15" t="s">
        <v>12</v>
      </c>
      <c r="B13" s="6" t="s">
        <v>13</v>
      </c>
      <c r="C13" s="62">
        <f aca="true" t="shared" si="5" ref="C13:H13">C14+C17+C16+C18</f>
        <v>487017.856</v>
      </c>
      <c r="D13" s="62">
        <f t="shared" si="5"/>
        <v>-22.673</v>
      </c>
      <c r="E13" s="62">
        <f>E14+E17+E16+E18</f>
        <v>487040.52900000004</v>
      </c>
      <c r="F13" s="65">
        <f t="shared" si="5"/>
        <v>458416.444</v>
      </c>
      <c r="G13" s="65">
        <f t="shared" si="5"/>
        <v>0</v>
      </c>
      <c r="H13" s="65">
        <f t="shared" si="5"/>
        <v>458416.444</v>
      </c>
      <c r="I13" s="26">
        <f t="shared" si="1"/>
        <v>106.23917670806766</v>
      </c>
      <c r="J13" s="26"/>
      <c r="K13" s="26">
        <f t="shared" si="1"/>
        <v>106.2441226475724</v>
      </c>
      <c r="L13" s="62">
        <v>451403.631</v>
      </c>
      <c r="M13" s="62">
        <v>42.163</v>
      </c>
      <c r="N13" s="62">
        <v>451361.468</v>
      </c>
      <c r="O13" s="26">
        <f t="shared" si="2"/>
        <v>107.88966294336255</v>
      </c>
      <c r="P13" s="26">
        <f t="shared" si="2"/>
        <v>-53.77463652965871</v>
      </c>
      <c r="Q13" s="26">
        <f t="shared" si="2"/>
        <v>107.90476448025024</v>
      </c>
      <c r="R13" s="26">
        <f t="shared" si="3"/>
        <v>35614.225000000035</v>
      </c>
      <c r="S13" s="26">
        <f t="shared" si="3"/>
        <v>-64.836</v>
      </c>
      <c r="T13" s="26">
        <f t="shared" si="3"/>
        <v>35679.061000000045</v>
      </c>
    </row>
    <row r="14" spans="1:20" ht="24" customHeight="1">
      <c r="A14" s="15" t="s">
        <v>14</v>
      </c>
      <c r="B14" s="6" t="s">
        <v>15</v>
      </c>
      <c r="C14" s="62">
        <f>E14+D14</f>
        <v>391170.117</v>
      </c>
      <c r="D14" s="69"/>
      <c r="E14" s="70">
        <v>391170.117</v>
      </c>
      <c r="F14" s="65">
        <f>H14+G14</f>
        <v>363550.121</v>
      </c>
      <c r="G14" s="67">
        <v>0</v>
      </c>
      <c r="H14" s="67">
        <v>363550.121</v>
      </c>
      <c r="I14" s="26">
        <f t="shared" si="1"/>
        <v>107.5973007309218</v>
      </c>
      <c r="J14" s="26"/>
      <c r="K14" s="26">
        <f t="shared" si="1"/>
        <v>107.5973007309218</v>
      </c>
      <c r="L14" s="62">
        <v>361834.061</v>
      </c>
      <c r="M14" s="69"/>
      <c r="N14" s="69">
        <v>361834.061</v>
      </c>
      <c r="O14" s="26">
        <f>C14/L14*100</f>
        <v>108.10759935615901</v>
      </c>
      <c r="P14" s="26"/>
      <c r="Q14" s="26">
        <f>E14/N14*100</f>
        <v>108.10759935615901</v>
      </c>
      <c r="R14" s="26">
        <f t="shared" si="3"/>
        <v>29336.05600000004</v>
      </c>
      <c r="S14" s="26">
        <f t="shared" si="3"/>
        <v>0</v>
      </c>
      <c r="T14" s="26">
        <f t="shared" si="3"/>
        <v>29336.05600000004</v>
      </c>
    </row>
    <row r="15" spans="1:20" ht="15.75" customHeight="1" hidden="1">
      <c r="A15" s="15"/>
      <c r="B15" s="6"/>
      <c r="C15" s="62">
        <f>E15+D15</f>
        <v>0</v>
      </c>
      <c r="D15" s="69"/>
      <c r="E15" s="70"/>
      <c r="F15" s="65">
        <f>H15+G15</f>
        <v>0</v>
      </c>
      <c r="G15" s="67"/>
      <c r="H15" s="67"/>
      <c r="I15" s="26"/>
      <c r="J15" s="26"/>
      <c r="K15" s="26"/>
      <c r="L15" s="62">
        <v>0</v>
      </c>
      <c r="M15" s="69"/>
      <c r="N15" s="69"/>
      <c r="O15" s="26"/>
      <c r="P15" s="26"/>
      <c r="Q15" s="26"/>
      <c r="R15" s="26"/>
      <c r="S15" s="26"/>
      <c r="T15" s="26"/>
    </row>
    <row r="16" spans="1:20" ht="24">
      <c r="A16" s="15" t="s">
        <v>16</v>
      </c>
      <c r="B16" s="6" t="s">
        <v>17</v>
      </c>
      <c r="C16" s="62">
        <f>E16+D16</f>
        <v>80282.021</v>
      </c>
      <c r="D16" s="69"/>
      <c r="E16" s="70">
        <v>80282.021</v>
      </c>
      <c r="F16" s="65">
        <f>H16+G16</f>
        <v>79633.141</v>
      </c>
      <c r="G16" s="67">
        <v>0</v>
      </c>
      <c r="H16" s="67">
        <v>79633.141</v>
      </c>
      <c r="I16" s="26">
        <f aca="true" t="shared" si="6" ref="I16:I22">C16/F16*100</f>
        <v>100.81483662687623</v>
      </c>
      <c r="J16" s="26"/>
      <c r="K16" s="26">
        <f t="shared" si="1"/>
        <v>100.81483662687623</v>
      </c>
      <c r="L16" s="62">
        <v>73345.271</v>
      </c>
      <c r="M16" s="69"/>
      <c r="N16" s="69">
        <v>73345.271</v>
      </c>
      <c r="O16" s="26">
        <f aca="true" t="shared" si="7" ref="O16:P38">C16/L16*100</f>
        <v>109.45766496656614</v>
      </c>
      <c r="P16" s="26"/>
      <c r="Q16" s="26">
        <f aca="true" t="shared" si="8" ref="Q16:Q21">E16/N16*100</f>
        <v>109.45766496656614</v>
      </c>
      <c r="R16" s="26">
        <f t="shared" si="3"/>
        <v>6936.75</v>
      </c>
      <c r="S16" s="26">
        <f t="shared" si="3"/>
        <v>0</v>
      </c>
      <c r="T16" s="26">
        <f t="shared" si="3"/>
        <v>6936.75</v>
      </c>
    </row>
    <row r="17" spans="1:20" ht="15.75">
      <c r="A17" s="15" t="s">
        <v>18</v>
      </c>
      <c r="B17" s="6" t="s">
        <v>19</v>
      </c>
      <c r="C17" s="62">
        <f>E17+D17</f>
        <v>13659.288999999999</v>
      </c>
      <c r="D17" s="69">
        <v>-22.673</v>
      </c>
      <c r="E17" s="70">
        <v>13681.962</v>
      </c>
      <c r="F17" s="65">
        <f>H17+G17</f>
        <v>13288.292</v>
      </c>
      <c r="G17" s="67">
        <v>0</v>
      </c>
      <c r="H17" s="67">
        <v>13288.292</v>
      </c>
      <c r="I17" s="26">
        <f t="shared" si="6"/>
        <v>102.79190884727699</v>
      </c>
      <c r="J17" s="26"/>
      <c r="K17" s="26">
        <f t="shared" si="1"/>
        <v>102.96253273182137</v>
      </c>
      <c r="L17" s="62">
        <v>14524.529</v>
      </c>
      <c r="M17" s="69">
        <v>42.163</v>
      </c>
      <c r="N17" s="69">
        <v>14482.366</v>
      </c>
      <c r="O17" s="26">
        <f t="shared" si="7"/>
        <v>94.04290493688296</v>
      </c>
      <c r="P17" s="26">
        <f t="shared" si="7"/>
        <v>-53.77463652965871</v>
      </c>
      <c r="Q17" s="26">
        <f t="shared" si="8"/>
        <v>94.47325112485073</v>
      </c>
      <c r="R17" s="26">
        <f t="shared" si="3"/>
        <v>-865.2400000000016</v>
      </c>
      <c r="S17" s="26">
        <f t="shared" si="3"/>
        <v>-64.836</v>
      </c>
      <c r="T17" s="26">
        <f t="shared" si="3"/>
        <v>-800.4040000000005</v>
      </c>
    </row>
    <row r="18" spans="1:20" ht="24">
      <c r="A18" s="15" t="s">
        <v>65</v>
      </c>
      <c r="B18" s="6" t="s">
        <v>66</v>
      </c>
      <c r="C18" s="62">
        <f>E18+D18</f>
        <v>1906.429</v>
      </c>
      <c r="D18" s="69"/>
      <c r="E18" s="70">
        <v>1906.429</v>
      </c>
      <c r="F18" s="65">
        <f>H18+G18</f>
        <v>1944.89</v>
      </c>
      <c r="G18" s="67">
        <v>0</v>
      </c>
      <c r="H18" s="67">
        <v>1944.89</v>
      </c>
      <c r="I18" s="26">
        <f>C18/F18*100</f>
        <v>98.02245885371408</v>
      </c>
      <c r="J18" s="26"/>
      <c r="K18" s="26">
        <f>E18/H18*100</f>
        <v>98.02245885371408</v>
      </c>
      <c r="L18" s="62">
        <v>1699.77</v>
      </c>
      <c r="M18" s="69"/>
      <c r="N18" s="69">
        <v>1699.77</v>
      </c>
      <c r="O18" s="26">
        <f t="shared" si="7"/>
        <v>112.15805667825647</v>
      </c>
      <c r="P18" s="26"/>
      <c r="Q18" s="26">
        <f t="shared" si="8"/>
        <v>112.15805667825647</v>
      </c>
      <c r="R18" s="26">
        <f>C18-L18</f>
        <v>206.6590000000001</v>
      </c>
      <c r="S18" s="26">
        <f>D18-M18</f>
        <v>0</v>
      </c>
      <c r="T18" s="26">
        <f>E18-N18</f>
        <v>206.6590000000001</v>
      </c>
    </row>
    <row r="19" spans="1:20" ht="15.75">
      <c r="A19" s="15" t="s">
        <v>20</v>
      </c>
      <c r="B19" s="6" t="s">
        <v>21</v>
      </c>
      <c r="C19" s="62">
        <f>C20+C21+C22+C23+C24</f>
        <v>790063.783</v>
      </c>
      <c r="D19" s="69">
        <f>D20+D21+D22+D23+D24</f>
        <v>384126.281</v>
      </c>
      <c r="E19" s="70">
        <f>E20+E21+E22+E23+E24</f>
        <v>405937.502</v>
      </c>
      <c r="F19" s="65">
        <f>F20+F21+F22+F23+F24</f>
        <v>779659.379</v>
      </c>
      <c r="G19" s="67">
        <f>G20+G21+G22+G23+G24</f>
        <v>380559.4</v>
      </c>
      <c r="H19" s="67">
        <v>399099.979</v>
      </c>
      <c r="I19" s="26">
        <f t="shared" si="6"/>
        <v>101.33448070788873</v>
      </c>
      <c r="J19" s="26">
        <f>D19/G19*100</f>
        <v>100.93727313002911</v>
      </c>
      <c r="K19" s="26">
        <f t="shared" si="1"/>
        <v>101.71323562009007</v>
      </c>
      <c r="L19" s="62">
        <v>638060.823</v>
      </c>
      <c r="M19" s="69">
        <v>302382.213</v>
      </c>
      <c r="N19" s="69">
        <v>335678.61</v>
      </c>
      <c r="O19" s="26">
        <f t="shared" si="7"/>
        <v>123.82264425596932</v>
      </c>
      <c r="P19" s="26">
        <f>D19/M19*100</f>
        <v>127.03335860565319</v>
      </c>
      <c r="Q19" s="26">
        <f t="shared" si="8"/>
        <v>120.93040482978645</v>
      </c>
      <c r="R19" s="26">
        <f t="shared" si="3"/>
        <v>152002.96000000008</v>
      </c>
      <c r="S19" s="26">
        <f t="shared" si="3"/>
        <v>81744.06800000003</v>
      </c>
      <c r="T19" s="26">
        <f t="shared" si="3"/>
        <v>70258.89199999999</v>
      </c>
    </row>
    <row r="20" spans="1:20" ht="15.75">
      <c r="A20" s="15" t="s">
        <v>22</v>
      </c>
      <c r="B20" s="6" t="s">
        <v>23</v>
      </c>
      <c r="C20" s="62">
        <f aca="true" t="shared" si="9" ref="C20:C26">E20+D20</f>
        <v>52208.784</v>
      </c>
      <c r="D20" s="69"/>
      <c r="E20" s="70">
        <v>52208.784</v>
      </c>
      <c r="F20" s="65">
        <f aca="true" t="shared" si="10" ref="F20:F25">H20+G20</f>
        <v>49741.644</v>
      </c>
      <c r="G20" s="67">
        <v>0</v>
      </c>
      <c r="H20" s="67">
        <v>49741.644</v>
      </c>
      <c r="I20" s="26">
        <f t="shared" si="6"/>
        <v>104.95990844210938</v>
      </c>
      <c r="J20" s="26"/>
      <c r="K20" s="26">
        <f t="shared" si="1"/>
        <v>104.95990844210938</v>
      </c>
      <c r="L20" s="62">
        <v>45866.877</v>
      </c>
      <c r="M20" s="69"/>
      <c r="N20" s="69">
        <v>45866.877</v>
      </c>
      <c r="O20" s="26">
        <f t="shared" si="7"/>
        <v>113.826768715908</v>
      </c>
      <c r="P20" s="26"/>
      <c r="Q20" s="26">
        <f t="shared" si="8"/>
        <v>113.826768715908</v>
      </c>
      <c r="R20" s="26">
        <f t="shared" si="3"/>
        <v>6341.906999999999</v>
      </c>
      <c r="S20" s="26">
        <f t="shared" si="3"/>
        <v>0</v>
      </c>
      <c r="T20" s="26">
        <f t="shared" si="3"/>
        <v>6341.906999999999</v>
      </c>
    </row>
    <row r="21" spans="1:20" ht="15.75">
      <c r="A21" s="15" t="s">
        <v>24</v>
      </c>
      <c r="B21" s="6" t="s">
        <v>25</v>
      </c>
      <c r="C21" s="62">
        <f t="shared" si="9"/>
        <v>457510.207</v>
      </c>
      <c r="D21" s="69">
        <v>228755.103</v>
      </c>
      <c r="E21" s="70">
        <v>228755.104</v>
      </c>
      <c r="F21" s="65">
        <f t="shared" si="10"/>
        <v>453622.1</v>
      </c>
      <c r="G21" s="67">
        <v>226213.4</v>
      </c>
      <c r="H21" s="67">
        <v>227408.7</v>
      </c>
      <c r="I21" s="26">
        <f t="shared" si="6"/>
        <v>100.85712468594454</v>
      </c>
      <c r="J21" s="26">
        <f>D21/G21*100</f>
        <v>101.12358640115926</v>
      </c>
      <c r="K21" s="26">
        <f t="shared" si="1"/>
        <v>100.59206354022514</v>
      </c>
      <c r="L21" s="62">
        <v>342555.231</v>
      </c>
      <c r="M21" s="69">
        <v>171277.615</v>
      </c>
      <c r="N21" s="69">
        <v>171277.616</v>
      </c>
      <c r="O21" s="26">
        <f t="shared" si="7"/>
        <v>133.55808511941828</v>
      </c>
      <c r="P21" s="26">
        <f>D21/M21*100</f>
        <v>133.5580852173823</v>
      </c>
      <c r="Q21" s="26">
        <f t="shared" si="8"/>
        <v>133.55808502145427</v>
      </c>
      <c r="R21" s="26">
        <f t="shared" si="3"/>
        <v>114954.97599999997</v>
      </c>
      <c r="S21" s="26">
        <f t="shared" si="3"/>
        <v>57477.48800000001</v>
      </c>
      <c r="T21" s="26">
        <f t="shared" si="3"/>
        <v>57477.48799999998</v>
      </c>
    </row>
    <row r="22" spans="1:20" ht="18.75" customHeight="1">
      <c r="A22" s="15" t="s">
        <v>26</v>
      </c>
      <c r="B22" s="6" t="s">
        <v>27</v>
      </c>
      <c r="C22" s="62">
        <f t="shared" si="9"/>
        <v>155371.178</v>
      </c>
      <c r="D22" s="69">
        <v>155371.178</v>
      </c>
      <c r="E22" s="70"/>
      <c r="F22" s="65">
        <f t="shared" si="10"/>
        <v>154346</v>
      </c>
      <c r="G22" s="67">
        <v>154346</v>
      </c>
      <c r="H22" s="67">
        <v>0</v>
      </c>
      <c r="I22" s="26">
        <f t="shared" si="6"/>
        <v>100.66420768921773</v>
      </c>
      <c r="J22" s="26">
        <f>D22/G22*100</f>
        <v>100.66420768921773</v>
      </c>
      <c r="K22" s="26"/>
      <c r="L22" s="62">
        <v>131104.598</v>
      </c>
      <c r="M22" s="69">
        <v>131104.598</v>
      </c>
      <c r="N22" s="69"/>
      <c r="O22" s="26">
        <f t="shared" si="7"/>
        <v>118.50932794897095</v>
      </c>
      <c r="P22" s="26">
        <f t="shared" si="7"/>
        <v>118.50932794897095</v>
      </c>
      <c r="Q22" s="26"/>
      <c r="R22" s="26">
        <f t="shared" si="3"/>
        <v>24266.580000000016</v>
      </c>
      <c r="S22" s="26">
        <f t="shared" si="3"/>
        <v>24266.580000000016</v>
      </c>
      <c r="T22" s="26">
        <f t="shared" si="3"/>
        <v>0</v>
      </c>
    </row>
    <row r="23" spans="1:20" ht="18" customHeight="1" hidden="1">
      <c r="A23" s="15" t="s">
        <v>28</v>
      </c>
      <c r="B23" s="6" t="s">
        <v>29</v>
      </c>
      <c r="C23" s="62">
        <f t="shared" si="9"/>
        <v>0</v>
      </c>
      <c r="D23" s="69"/>
      <c r="E23" s="70"/>
      <c r="F23" s="65">
        <f t="shared" si="10"/>
        <v>0</v>
      </c>
      <c r="G23" s="67"/>
      <c r="H23" s="67"/>
      <c r="I23" s="26"/>
      <c r="J23" s="26"/>
      <c r="K23" s="26"/>
      <c r="L23" s="62">
        <v>0</v>
      </c>
      <c r="M23" s="69"/>
      <c r="N23" s="69"/>
      <c r="O23" s="26"/>
      <c r="P23" s="26"/>
      <c r="Q23" s="26"/>
      <c r="R23" s="26">
        <f t="shared" si="3"/>
        <v>0</v>
      </c>
      <c r="S23" s="26">
        <f t="shared" si="3"/>
        <v>0</v>
      </c>
      <c r="T23" s="26">
        <f t="shared" si="3"/>
        <v>0</v>
      </c>
    </row>
    <row r="24" spans="1:20" ht="15.75">
      <c r="A24" s="15" t="s">
        <v>30</v>
      </c>
      <c r="B24" s="6" t="s">
        <v>31</v>
      </c>
      <c r="C24" s="62">
        <f t="shared" si="9"/>
        <v>124973.614</v>
      </c>
      <c r="D24" s="69"/>
      <c r="E24" s="70">
        <v>124973.614</v>
      </c>
      <c r="F24" s="65">
        <f t="shared" si="10"/>
        <v>121949.635</v>
      </c>
      <c r="G24" s="67">
        <v>0</v>
      </c>
      <c r="H24" s="67">
        <v>121949.635</v>
      </c>
      <c r="I24" s="26">
        <f aca="true" t="shared" si="11" ref="I24:J36">C24/F24*100</f>
        <v>102.47969499867713</v>
      </c>
      <c r="J24" s="26"/>
      <c r="K24" s="26">
        <f aca="true" t="shared" si="12" ref="K24:K36">E24/H24*100</f>
        <v>102.47969499867713</v>
      </c>
      <c r="L24" s="62">
        <v>118534.117</v>
      </c>
      <c r="M24" s="69"/>
      <c r="N24" s="69">
        <v>118534.117</v>
      </c>
      <c r="O24" s="26">
        <f t="shared" si="7"/>
        <v>105.43261059598564</v>
      </c>
      <c r="P24" s="26"/>
      <c r="Q24" s="26">
        <f aca="true" t="shared" si="13" ref="Q24:Q38">E24/N24*100</f>
        <v>105.43261059598564</v>
      </c>
      <c r="R24" s="26">
        <f t="shared" si="3"/>
        <v>6439.497000000003</v>
      </c>
      <c r="S24" s="26">
        <f t="shared" si="3"/>
        <v>0</v>
      </c>
      <c r="T24" s="26">
        <f t="shared" si="3"/>
        <v>6439.497000000003</v>
      </c>
    </row>
    <row r="25" spans="1:20" ht="36">
      <c r="A25" s="15" t="s">
        <v>56</v>
      </c>
      <c r="B25" s="6" t="s">
        <v>32</v>
      </c>
      <c r="C25" s="62">
        <f t="shared" si="9"/>
        <v>58973.602</v>
      </c>
      <c r="D25" s="69">
        <v>1.066</v>
      </c>
      <c r="E25" s="70">
        <v>58972.536</v>
      </c>
      <c r="F25" s="65">
        <f t="shared" si="10"/>
        <v>56248.003000000004</v>
      </c>
      <c r="G25" s="67">
        <v>1.8</v>
      </c>
      <c r="H25" s="67">
        <v>56246.203</v>
      </c>
      <c r="I25" s="26">
        <f t="shared" si="11"/>
        <v>104.84568136579</v>
      </c>
      <c r="J25" s="26">
        <f>D25/G25*100</f>
        <v>59.22222222222222</v>
      </c>
      <c r="K25" s="26">
        <f t="shared" si="12"/>
        <v>104.84714141503918</v>
      </c>
      <c r="L25" s="62">
        <v>68035.787</v>
      </c>
      <c r="M25" s="69">
        <v>0.584</v>
      </c>
      <c r="N25" s="69">
        <v>68035.203</v>
      </c>
      <c r="O25" s="26">
        <f t="shared" si="7"/>
        <v>86.68026725405558</v>
      </c>
      <c r="P25" s="26">
        <f t="shared" si="7"/>
        <v>182.5342465753425</v>
      </c>
      <c r="Q25" s="26">
        <f t="shared" si="13"/>
        <v>86.67944446347872</v>
      </c>
      <c r="R25" s="26">
        <f t="shared" si="3"/>
        <v>-9062.184999999998</v>
      </c>
      <c r="S25" s="26">
        <f t="shared" si="3"/>
        <v>0.4820000000000001</v>
      </c>
      <c r="T25" s="26">
        <f t="shared" si="3"/>
        <v>-9062.666999999994</v>
      </c>
    </row>
    <row r="26" spans="1:20" ht="15.75">
      <c r="A26" s="15" t="s">
        <v>58</v>
      </c>
      <c r="B26" s="6" t="s">
        <v>33</v>
      </c>
      <c r="C26" s="62">
        <f t="shared" si="9"/>
        <v>61485.735</v>
      </c>
      <c r="D26" s="69">
        <v>26834.608</v>
      </c>
      <c r="E26" s="70">
        <v>34651.127</v>
      </c>
      <c r="F26" s="65">
        <f>G26+H26</f>
        <v>59993.18</v>
      </c>
      <c r="G26" s="67">
        <v>26430.6</v>
      </c>
      <c r="H26" s="67">
        <v>33562.58</v>
      </c>
      <c r="I26" s="26">
        <f t="shared" si="11"/>
        <v>102.48787445506306</v>
      </c>
      <c r="J26" s="26">
        <f t="shared" si="11"/>
        <v>101.52856159148867</v>
      </c>
      <c r="K26" s="26">
        <f t="shared" si="12"/>
        <v>103.24333528590472</v>
      </c>
      <c r="L26" s="62">
        <v>57919.768</v>
      </c>
      <c r="M26" s="69">
        <v>27468.258</v>
      </c>
      <c r="N26" s="69">
        <v>30451.51</v>
      </c>
      <c r="O26" s="26">
        <f t="shared" si="7"/>
        <v>106.15673564162067</v>
      </c>
      <c r="P26" s="26">
        <f t="shared" si="7"/>
        <v>97.69315549606385</v>
      </c>
      <c r="Q26" s="26">
        <f t="shared" si="13"/>
        <v>113.79116175191312</v>
      </c>
      <c r="R26" s="26">
        <f t="shared" si="3"/>
        <v>3565.967000000004</v>
      </c>
      <c r="S26" s="26">
        <f t="shared" si="3"/>
        <v>-633.6500000000015</v>
      </c>
      <c r="T26" s="26">
        <f t="shared" si="3"/>
        <v>4199.617000000002</v>
      </c>
    </row>
    <row r="27" spans="1:20" ht="27" customHeight="1">
      <c r="A27" s="15" t="s">
        <v>34</v>
      </c>
      <c r="B27" s="6" t="s">
        <v>35</v>
      </c>
      <c r="C27" s="62">
        <f>D27+E27</f>
        <v>72.717</v>
      </c>
      <c r="D27" s="69">
        <v>0.147</v>
      </c>
      <c r="E27" s="70">
        <v>72.57</v>
      </c>
      <c r="F27" s="65">
        <f>G27+H27</f>
        <v>0.068</v>
      </c>
      <c r="G27" s="67">
        <v>0</v>
      </c>
      <c r="H27" s="67">
        <v>0.068</v>
      </c>
      <c r="I27" s="26"/>
      <c r="J27" s="26"/>
      <c r="K27" s="26"/>
      <c r="L27" s="62">
        <v>5.652</v>
      </c>
      <c r="M27" s="69">
        <v>2.117</v>
      </c>
      <c r="N27" s="69">
        <v>3.535</v>
      </c>
      <c r="O27" s="26">
        <f t="shared" si="7"/>
        <v>1286.5711252653928</v>
      </c>
      <c r="P27" s="26">
        <f t="shared" si="7"/>
        <v>6.943788379782712</v>
      </c>
      <c r="Q27" s="26">
        <f t="shared" si="13"/>
        <v>2052.8995756718527</v>
      </c>
      <c r="R27" s="26">
        <f t="shared" si="3"/>
        <v>67.065</v>
      </c>
      <c r="S27" s="26">
        <f t="shared" si="3"/>
        <v>-1.97</v>
      </c>
      <c r="T27" s="26">
        <f t="shared" si="3"/>
        <v>69.035</v>
      </c>
    </row>
    <row r="28" spans="1:20" s="10" customFormat="1" ht="21.75" customHeight="1">
      <c r="A28" s="35" t="s">
        <v>57</v>
      </c>
      <c r="B28" s="16"/>
      <c r="C28" s="75">
        <f aca="true" t="shared" si="14" ref="C28:H28">SUM(C30:C36)+C39</f>
        <v>532138.8589999999</v>
      </c>
      <c r="D28" s="76">
        <f>SUM(D30:D36)+D39</f>
        <v>269292.19999999995</v>
      </c>
      <c r="E28" s="76">
        <f>SUM(E30:E36)+E39</f>
        <v>263208.459</v>
      </c>
      <c r="F28" s="77">
        <f t="shared" si="14"/>
        <v>498044.665</v>
      </c>
      <c r="G28" s="77">
        <f t="shared" si="14"/>
        <v>249886.6</v>
      </c>
      <c r="H28" s="77">
        <f t="shared" si="14"/>
        <v>248218.065</v>
      </c>
      <c r="I28" s="23">
        <f t="shared" si="11"/>
        <v>106.84560972056592</v>
      </c>
      <c r="J28" s="23">
        <f t="shared" si="11"/>
        <v>107.76576254989261</v>
      </c>
      <c r="K28" s="23">
        <f t="shared" si="12"/>
        <v>106.03920347215663</v>
      </c>
      <c r="L28" s="78">
        <v>527267.2327599999</v>
      </c>
      <c r="M28" s="76">
        <v>283935.10599999997</v>
      </c>
      <c r="N28" s="76">
        <v>243641.894</v>
      </c>
      <c r="O28" s="23">
        <f t="shared" si="7"/>
        <v>100.92393874250432</v>
      </c>
      <c r="P28" s="23">
        <f t="shared" si="7"/>
        <v>94.8428687786145</v>
      </c>
      <c r="Q28" s="23">
        <f t="shared" si="13"/>
        <v>108.0308705037402</v>
      </c>
      <c r="R28" s="23">
        <f t="shared" si="3"/>
        <v>4871.626240000012</v>
      </c>
      <c r="S28" s="23">
        <f t="shared" si="3"/>
        <v>-14642.906000000017</v>
      </c>
      <c r="T28" s="23">
        <f t="shared" si="3"/>
        <v>19566.564999999973</v>
      </c>
    </row>
    <row r="29" spans="1:20" s="10" customFormat="1" ht="19.5" customHeight="1">
      <c r="A29" s="11" t="s">
        <v>60</v>
      </c>
      <c r="B29" s="12"/>
      <c r="C29" s="58">
        <f aca="true" t="shared" si="15" ref="C29:H29">C28-C37</f>
        <v>530316.8969999999</v>
      </c>
      <c r="D29" s="79">
        <f t="shared" si="15"/>
        <v>269415.08999999997</v>
      </c>
      <c r="E29" s="80">
        <f>E28-E37</f>
        <v>261263.60699999996</v>
      </c>
      <c r="F29" s="59">
        <f t="shared" si="15"/>
        <v>498044.665</v>
      </c>
      <c r="G29" s="81">
        <f t="shared" si="15"/>
        <v>249886.6</v>
      </c>
      <c r="H29" s="81">
        <f t="shared" si="15"/>
        <v>248218.065</v>
      </c>
      <c r="I29" s="20">
        <f>C29/F29*100</f>
        <v>106.47978670748333</v>
      </c>
      <c r="J29" s="20">
        <f>D29/G29*100</f>
        <v>107.8149408571728</v>
      </c>
      <c r="K29" s="20">
        <f>E29/H29*100</f>
        <v>105.25567790563511</v>
      </c>
      <c r="L29" s="58">
        <v>527456.56976</v>
      </c>
      <c r="M29" s="79">
        <v>283895.39099999995</v>
      </c>
      <c r="N29" s="79">
        <v>243870.946</v>
      </c>
      <c r="O29" s="20">
        <f>C29/L29*100</f>
        <v>100.5422867784738</v>
      </c>
      <c r="P29" s="20">
        <f>D29/M29*100</f>
        <v>94.899423710616</v>
      </c>
      <c r="Q29" s="20">
        <f>E29/N29*100</f>
        <v>107.13191189244822</v>
      </c>
      <c r="R29" s="20">
        <f>C29-L29</f>
        <v>2860.327239999897</v>
      </c>
      <c r="S29" s="20">
        <f>D29-M29</f>
        <v>-14480.300999999978</v>
      </c>
      <c r="T29" s="20">
        <f>E29-N29</f>
        <v>17392.660999999964</v>
      </c>
    </row>
    <row r="30" spans="1:20" ht="23.25" customHeight="1">
      <c r="A30" s="34" t="s">
        <v>36</v>
      </c>
      <c r="B30" s="6" t="s">
        <v>37</v>
      </c>
      <c r="C30" s="62">
        <f>D30+E30-361.8</f>
        <v>112687.94799999999</v>
      </c>
      <c r="D30" s="69">
        <v>13494.332</v>
      </c>
      <c r="E30" s="70">
        <v>99555.416</v>
      </c>
      <c r="F30" s="65">
        <f>G30+H30-60</f>
        <v>105626.904</v>
      </c>
      <c r="G30" s="67">
        <v>13402.2</v>
      </c>
      <c r="H30" s="67">
        <v>92284.704</v>
      </c>
      <c r="I30" s="26">
        <f t="shared" si="11"/>
        <v>106.68489156891316</v>
      </c>
      <c r="J30" s="26">
        <f t="shared" si="11"/>
        <v>100.6874393756249</v>
      </c>
      <c r="K30" s="26">
        <f t="shared" si="12"/>
        <v>107.87856674492882</v>
      </c>
      <c r="L30" s="82">
        <v>105832.24376</v>
      </c>
      <c r="M30" s="69">
        <v>16358.28</v>
      </c>
      <c r="N30" s="69">
        <v>89783.731</v>
      </c>
      <c r="O30" s="26">
        <f t="shared" si="7"/>
        <v>106.47789746908036</v>
      </c>
      <c r="P30" s="26">
        <f t="shared" si="7"/>
        <v>82.49236472294153</v>
      </c>
      <c r="Q30" s="26">
        <f t="shared" si="13"/>
        <v>110.88358090175603</v>
      </c>
      <c r="R30" s="26">
        <f t="shared" si="3"/>
        <v>6855.704239999992</v>
      </c>
      <c r="S30" s="26">
        <f t="shared" si="3"/>
        <v>-2863.9480000000003</v>
      </c>
      <c r="T30" s="26">
        <f t="shared" si="3"/>
        <v>9771.684999999998</v>
      </c>
    </row>
    <row r="31" spans="1:20" ht="21" customHeight="1">
      <c r="A31" s="34" t="s">
        <v>38</v>
      </c>
      <c r="B31" s="6" t="s">
        <v>39</v>
      </c>
      <c r="C31" s="62">
        <f aca="true" t="shared" si="16" ref="C31:C39">D31+E31</f>
        <v>51851.837</v>
      </c>
      <c r="D31" s="69">
        <v>45986.113</v>
      </c>
      <c r="E31" s="70">
        <v>5865.724</v>
      </c>
      <c r="F31" s="65">
        <f aca="true" t="shared" si="17" ref="F31:F39">G31+H31</f>
        <v>43999.34299999999</v>
      </c>
      <c r="G31" s="67">
        <v>38731.7</v>
      </c>
      <c r="H31" s="67">
        <v>5267.643</v>
      </c>
      <c r="I31" s="26">
        <f t="shared" si="11"/>
        <v>117.8468437585534</v>
      </c>
      <c r="J31" s="26">
        <f t="shared" si="11"/>
        <v>118.72991115804368</v>
      </c>
      <c r="K31" s="26">
        <f t="shared" si="12"/>
        <v>111.35386357807468</v>
      </c>
      <c r="L31" s="62">
        <v>48393.985</v>
      </c>
      <c r="M31" s="69">
        <v>42365.12</v>
      </c>
      <c r="N31" s="69">
        <v>6028.865</v>
      </c>
      <c r="O31" s="26">
        <f t="shared" si="7"/>
        <v>107.14521029834596</v>
      </c>
      <c r="P31" s="26">
        <f t="shared" si="7"/>
        <v>108.54710903686806</v>
      </c>
      <c r="Q31" s="26">
        <f t="shared" si="13"/>
        <v>97.29400144139902</v>
      </c>
      <c r="R31" s="26">
        <f t="shared" si="3"/>
        <v>3457.851999999999</v>
      </c>
      <c r="S31" s="26">
        <f t="shared" si="3"/>
        <v>3620.992999999995</v>
      </c>
      <c r="T31" s="26">
        <f t="shared" si="3"/>
        <v>-163.14099999999962</v>
      </c>
    </row>
    <row r="32" spans="1:20" ht="22.5">
      <c r="A32" s="34" t="s">
        <v>40</v>
      </c>
      <c r="B32" s="6" t="s">
        <v>41</v>
      </c>
      <c r="C32" s="62">
        <f t="shared" si="16"/>
        <v>69682.55</v>
      </c>
      <c r="D32" s="69">
        <v>27630.427</v>
      </c>
      <c r="E32" s="70">
        <v>42052.123</v>
      </c>
      <c r="F32" s="65">
        <f t="shared" si="17"/>
        <v>67375.628</v>
      </c>
      <c r="G32" s="67">
        <v>25594.3</v>
      </c>
      <c r="H32" s="67">
        <v>41781.328</v>
      </c>
      <c r="I32" s="26">
        <f t="shared" si="11"/>
        <v>103.42397105374663</v>
      </c>
      <c r="J32" s="26">
        <f t="shared" si="11"/>
        <v>107.95539241159165</v>
      </c>
      <c r="K32" s="26">
        <f t="shared" si="12"/>
        <v>100.6481244444887</v>
      </c>
      <c r="L32" s="62">
        <v>80432.312</v>
      </c>
      <c r="M32" s="69">
        <v>32787.827</v>
      </c>
      <c r="N32" s="69">
        <v>47644.485</v>
      </c>
      <c r="O32" s="26">
        <f t="shared" si="7"/>
        <v>86.63502051265168</v>
      </c>
      <c r="P32" s="26">
        <f t="shared" si="7"/>
        <v>84.2703818096881</v>
      </c>
      <c r="Q32" s="26">
        <f t="shared" si="13"/>
        <v>88.26230989798715</v>
      </c>
      <c r="R32" s="26">
        <f t="shared" si="3"/>
        <v>-10749.762000000002</v>
      </c>
      <c r="S32" s="26">
        <f t="shared" si="3"/>
        <v>-5157.399999999998</v>
      </c>
      <c r="T32" s="26">
        <f t="shared" si="3"/>
        <v>-5592.362000000001</v>
      </c>
    </row>
    <row r="33" spans="1:20" ht="22.5">
      <c r="A33" s="34" t="s">
        <v>42</v>
      </c>
      <c r="B33" s="6" t="s">
        <v>43</v>
      </c>
      <c r="C33" s="62">
        <f t="shared" si="16"/>
        <v>63628.805</v>
      </c>
      <c r="D33" s="69">
        <v>1564.877</v>
      </c>
      <c r="E33" s="70">
        <v>62063.928</v>
      </c>
      <c r="F33" s="65">
        <f t="shared" si="17"/>
        <v>60583.989</v>
      </c>
      <c r="G33" s="67">
        <v>1564.9</v>
      </c>
      <c r="H33" s="67">
        <v>59019.089</v>
      </c>
      <c r="I33" s="26">
        <f t="shared" si="11"/>
        <v>105.02577669489541</v>
      </c>
      <c r="J33" s="26">
        <f t="shared" si="11"/>
        <v>99.99853025752444</v>
      </c>
      <c r="K33" s="26">
        <f t="shared" si="12"/>
        <v>105.15907488846533</v>
      </c>
      <c r="L33" s="62">
        <v>55827.657</v>
      </c>
      <c r="M33" s="69">
        <v>6749.385</v>
      </c>
      <c r="N33" s="69">
        <v>49078.272</v>
      </c>
      <c r="O33" s="26">
        <f t="shared" si="7"/>
        <v>113.97362601120804</v>
      </c>
      <c r="P33" s="26">
        <f t="shared" si="7"/>
        <v>23.185475417389878</v>
      </c>
      <c r="Q33" s="26">
        <f t="shared" si="13"/>
        <v>126.45907337568853</v>
      </c>
      <c r="R33" s="26">
        <f t="shared" si="3"/>
        <v>7801.148000000001</v>
      </c>
      <c r="S33" s="26">
        <f t="shared" si="3"/>
        <v>-5184.508</v>
      </c>
      <c r="T33" s="26">
        <f t="shared" si="3"/>
        <v>12985.656000000003</v>
      </c>
    </row>
    <row r="34" spans="1:20" ht="15.75">
      <c r="A34" s="34" t="s">
        <v>44</v>
      </c>
      <c r="B34" s="6" t="s">
        <v>45</v>
      </c>
      <c r="C34" s="62">
        <f t="shared" si="16"/>
        <v>92.78</v>
      </c>
      <c r="D34" s="69">
        <v>92.53</v>
      </c>
      <c r="E34" s="70">
        <v>0.25</v>
      </c>
      <c r="F34" s="65">
        <f t="shared" si="17"/>
        <v>92.25</v>
      </c>
      <c r="G34" s="67">
        <v>92</v>
      </c>
      <c r="H34" s="67">
        <v>0.25</v>
      </c>
      <c r="I34" s="26">
        <f t="shared" si="11"/>
        <v>100.57452574525745</v>
      </c>
      <c r="J34" s="26">
        <f t="shared" si="11"/>
        <v>100.57608695652173</v>
      </c>
      <c r="K34" s="26">
        <f t="shared" si="12"/>
        <v>100</v>
      </c>
      <c r="L34" s="62">
        <v>103.69800000000001</v>
      </c>
      <c r="M34" s="69">
        <v>78.03</v>
      </c>
      <c r="N34" s="69">
        <v>25.668</v>
      </c>
      <c r="O34" s="26">
        <f t="shared" si="7"/>
        <v>89.47134949565083</v>
      </c>
      <c r="P34" s="26">
        <f t="shared" si="7"/>
        <v>118.58259643726771</v>
      </c>
      <c r="Q34" s="26">
        <f t="shared" si="13"/>
        <v>0.9739753779024467</v>
      </c>
      <c r="R34" s="26">
        <f t="shared" si="3"/>
        <v>-10.918000000000006</v>
      </c>
      <c r="S34" s="26">
        <f t="shared" si="3"/>
        <v>14.5</v>
      </c>
      <c r="T34" s="26">
        <f t="shared" si="3"/>
        <v>-25.418</v>
      </c>
    </row>
    <row r="35" spans="1:20" ht="15.75">
      <c r="A35" s="34" t="s">
        <v>46</v>
      </c>
      <c r="B35" s="6" t="s">
        <v>47</v>
      </c>
      <c r="C35" s="62">
        <f t="shared" si="16"/>
        <v>228401.074</v>
      </c>
      <c r="D35" s="69">
        <v>180035.179</v>
      </c>
      <c r="E35" s="70">
        <v>48365.895</v>
      </c>
      <c r="F35" s="65">
        <f t="shared" si="17"/>
        <v>216631.162</v>
      </c>
      <c r="G35" s="67">
        <v>169934.9</v>
      </c>
      <c r="H35" s="67">
        <v>46696.262</v>
      </c>
      <c r="I35" s="26">
        <f t="shared" si="11"/>
        <v>105.43315739588748</v>
      </c>
      <c r="J35" s="26">
        <f>D35/G35*100</f>
        <v>105.94361664378536</v>
      </c>
      <c r="K35" s="26">
        <f t="shared" si="12"/>
        <v>103.57551745790701</v>
      </c>
      <c r="L35" s="62">
        <v>231077.061</v>
      </c>
      <c r="M35" s="69">
        <v>184895.049</v>
      </c>
      <c r="N35" s="69">
        <v>46182.012</v>
      </c>
      <c r="O35" s="26">
        <f t="shared" si="7"/>
        <v>98.84195039160552</v>
      </c>
      <c r="P35" s="26">
        <f>D35/M35*100</f>
        <v>97.37155211765568</v>
      </c>
      <c r="Q35" s="26">
        <f t="shared" si="13"/>
        <v>104.72886066549027</v>
      </c>
      <c r="R35" s="26">
        <f t="shared" si="3"/>
        <v>-2675.9869999999937</v>
      </c>
      <c r="S35" s="26">
        <f t="shared" si="3"/>
        <v>-4859.869999999995</v>
      </c>
      <c r="T35" s="26">
        <f t="shared" si="3"/>
        <v>2183.8829999999944</v>
      </c>
    </row>
    <row r="36" spans="1:20" ht="15.75">
      <c r="A36" s="34" t="s">
        <v>48</v>
      </c>
      <c r="B36" s="6" t="s">
        <v>49</v>
      </c>
      <c r="C36" s="62">
        <f t="shared" si="16"/>
        <v>5793.265</v>
      </c>
      <c r="D36" s="62">
        <f>D37+D38</f>
        <v>488.14200000000005</v>
      </c>
      <c r="E36" s="62">
        <f>E37+E38+186.863</f>
        <v>5305.1230000000005</v>
      </c>
      <c r="F36" s="65">
        <f t="shared" si="17"/>
        <v>3735.3889999999997</v>
      </c>
      <c r="G36" s="67">
        <f>G37+G38</f>
        <v>566.6</v>
      </c>
      <c r="H36" s="67">
        <f>H37+H38+200.107</f>
        <v>3168.7889999999998</v>
      </c>
      <c r="I36" s="26">
        <f t="shared" si="11"/>
        <v>155.09134390019355</v>
      </c>
      <c r="J36" s="26">
        <f>D36/G36*100</f>
        <v>86.15284151076598</v>
      </c>
      <c r="K36" s="26">
        <f t="shared" si="12"/>
        <v>167.41799469765897</v>
      </c>
      <c r="L36" s="62">
        <v>5600.276</v>
      </c>
      <c r="M36" s="69">
        <v>701.4150000000001</v>
      </c>
      <c r="N36" s="69">
        <v>4898.861</v>
      </c>
      <c r="O36" s="26">
        <f t="shared" si="7"/>
        <v>103.44606230121516</v>
      </c>
      <c r="P36" s="26">
        <f>D36/M36*100</f>
        <v>69.59389234618592</v>
      </c>
      <c r="Q36" s="26">
        <f t="shared" si="13"/>
        <v>108.29298892130232</v>
      </c>
      <c r="R36" s="26">
        <f t="shared" si="3"/>
        <v>192.9890000000005</v>
      </c>
      <c r="S36" s="26">
        <f t="shared" si="3"/>
        <v>-213.27300000000002</v>
      </c>
      <c r="T36" s="26">
        <f t="shared" si="3"/>
        <v>406.2620000000006</v>
      </c>
    </row>
    <row r="37" spans="1:20" s="2" customFormat="1" ht="14.25" customHeight="1">
      <c r="A37" s="17" t="s">
        <v>50</v>
      </c>
      <c r="B37" s="18" t="s">
        <v>51</v>
      </c>
      <c r="C37" s="83">
        <f t="shared" si="16"/>
        <v>1821.962</v>
      </c>
      <c r="D37" s="84">
        <v>-122.89</v>
      </c>
      <c r="E37" s="84">
        <v>1944.852</v>
      </c>
      <c r="F37" s="85">
        <f t="shared" si="17"/>
        <v>0</v>
      </c>
      <c r="G37" s="86">
        <v>0</v>
      </c>
      <c r="H37" s="86">
        <v>0</v>
      </c>
      <c r="I37" s="24"/>
      <c r="J37" s="24"/>
      <c r="K37" s="24"/>
      <c r="L37" s="83">
        <v>-189.337</v>
      </c>
      <c r="M37" s="84">
        <v>39.715</v>
      </c>
      <c r="N37" s="84">
        <v>-229.052</v>
      </c>
      <c r="O37" s="24">
        <f t="shared" si="7"/>
        <v>-962.2852374337821</v>
      </c>
      <c r="P37" s="24">
        <f>D37/M37*100</f>
        <v>-309.4296865164295</v>
      </c>
      <c r="Q37" s="24">
        <f t="shared" si="13"/>
        <v>-849.0875434399177</v>
      </c>
      <c r="R37" s="24">
        <f t="shared" si="3"/>
        <v>2011.299</v>
      </c>
      <c r="S37" s="24">
        <f t="shared" si="3"/>
        <v>-162.60500000000002</v>
      </c>
      <c r="T37" s="24">
        <f t="shared" si="3"/>
        <v>2173.904</v>
      </c>
    </row>
    <row r="38" spans="1:20" s="2" customFormat="1" ht="15.75">
      <c r="A38" s="17" t="s">
        <v>54</v>
      </c>
      <c r="B38" s="18" t="s">
        <v>71</v>
      </c>
      <c r="C38" s="83">
        <f t="shared" si="16"/>
        <v>3784.44</v>
      </c>
      <c r="D38" s="84">
        <v>611.032</v>
      </c>
      <c r="E38" s="84">
        <v>3173.408</v>
      </c>
      <c r="F38" s="85">
        <f t="shared" si="17"/>
        <v>3535.2819999999997</v>
      </c>
      <c r="G38" s="86">
        <v>566.6</v>
      </c>
      <c r="H38" s="86">
        <v>2968.682</v>
      </c>
      <c r="I38" s="24">
        <f>C38/F38*100</f>
        <v>107.04775460628035</v>
      </c>
      <c r="J38" s="24">
        <f>D38/G38*100</f>
        <v>107.84186374867633</v>
      </c>
      <c r="K38" s="24">
        <f>E38/H38*100</f>
        <v>106.89619164329491</v>
      </c>
      <c r="L38" s="83">
        <v>5789.612999999999</v>
      </c>
      <c r="M38" s="84">
        <v>661.7</v>
      </c>
      <c r="N38" s="84">
        <v>5127.913</v>
      </c>
      <c r="O38" s="24">
        <f t="shared" si="7"/>
        <v>65.3660270556944</v>
      </c>
      <c r="P38" s="24">
        <f>D38/M38*100</f>
        <v>92.34275351367688</v>
      </c>
      <c r="Q38" s="24">
        <f t="shared" si="13"/>
        <v>61.88498127795851</v>
      </c>
      <c r="R38" s="24">
        <f t="shared" si="3"/>
        <v>-2005.1729999999993</v>
      </c>
      <c r="S38" s="24">
        <f t="shared" si="3"/>
        <v>-50.668000000000006</v>
      </c>
      <c r="T38" s="24">
        <f t="shared" si="3"/>
        <v>-1954.5049999999997</v>
      </c>
    </row>
    <row r="39" spans="1:20" s="2" customFormat="1" ht="21.75" customHeight="1">
      <c r="A39" s="33" t="s">
        <v>76</v>
      </c>
      <c r="B39" s="5" t="s">
        <v>75</v>
      </c>
      <c r="C39" s="62">
        <f t="shared" si="16"/>
        <v>0.6</v>
      </c>
      <c r="D39" s="69">
        <v>0.6</v>
      </c>
      <c r="E39" s="70"/>
      <c r="F39" s="65">
        <f t="shared" si="17"/>
        <v>0</v>
      </c>
      <c r="G39" s="67">
        <v>0</v>
      </c>
      <c r="H39" s="67"/>
      <c r="I39" s="22"/>
      <c r="J39" s="22" t="e">
        <f>D39/G39*100</f>
        <v>#DIV/0!</v>
      </c>
      <c r="K39" s="22"/>
      <c r="L39" s="62"/>
      <c r="M39" s="69"/>
      <c r="N39" s="69"/>
      <c r="O39" s="22"/>
      <c r="P39" s="26" t="e">
        <f>D39/M39*100</f>
        <v>#DIV/0!</v>
      </c>
      <c r="Q39" s="26"/>
      <c r="R39" s="26">
        <f>C39-L39</f>
        <v>0.6</v>
      </c>
      <c r="S39" s="26">
        <f>D39-M39</f>
        <v>0.6</v>
      </c>
      <c r="T39" s="26">
        <f>E39-N39</f>
        <v>0</v>
      </c>
    </row>
    <row r="40" spans="1:20" s="2" customFormat="1" ht="12.75" customHeight="1">
      <c r="A40" s="11" t="s">
        <v>59</v>
      </c>
      <c r="B40" s="5"/>
      <c r="C40" s="62"/>
      <c r="D40" s="69"/>
      <c r="E40" s="70"/>
      <c r="F40" s="65"/>
      <c r="G40" s="67"/>
      <c r="H40" s="67"/>
      <c r="I40" s="22"/>
      <c r="J40" s="22"/>
      <c r="K40" s="22"/>
      <c r="L40" s="62"/>
      <c r="M40" s="69"/>
      <c r="N40" s="69"/>
      <c r="O40" s="22"/>
      <c r="P40" s="22"/>
      <c r="Q40" s="22"/>
      <c r="R40" s="22"/>
      <c r="S40" s="22"/>
      <c r="T40" s="22"/>
    </row>
    <row r="41" spans="1:20" ht="15" customHeight="1">
      <c r="A41" s="34" t="s">
        <v>52</v>
      </c>
      <c r="B41" s="6" t="s">
        <v>53</v>
      </c>
      <c r="C41" s="62">
        <f>D41+E41</f>
        <v>10342.438999999998</v>
      </c>
      <c r="D41" s="69">
        <v>9031.64</v>
      </c>
      <c r="E41" s="70">
        <v>1310.799</v>
      </c>
      <c r="F41" s="65">
        <f>G41+H41</f>
        <v>12251.098999999998</v>
      </c>
      <c r="G41" s="67">
        <v>11010.3</v>
      </c>
      <c r="H41" s="67">
        <v>1240.799</v>
      </c>
      <c r="I41" s="26">
        <f>C41/F41*100</f>
        <v>84.42049974455352</v>
      </c>
      <c r="J41" s="26">
        <f>D41/G41*100</f>
        <v>82.02900920047593</v>
      </c>
      <c r="K41" s="26">
        <f>E41/H41*100</f>
        <v>105.64152614565292</v>
      </c>
      <c r="L41" s="87">
        <f>M41+N41</f>
        <v>7009.313</v>
      </c>
      <c r="M41" s="88">
        <v>6578.763</v>
      </c>
      <c r="N41" s="88">
        <v>430.55</v>
      </c>
      <c r="O41" s="26">
        <f>C41/L41*100</f>
        <v>147.5528200837942</v>
      </c>
      <c r="P41" s="26">
        <f>D41/M41*100</f>
        <v>137.28477526854212</v>
      </c>
      <c r="Q41" s="26">
        <f>E41/N41*100</f>
        <v>304.4475670653815</v>
      </c>
      <c r="R41" s="26">
        <f>C41-L41</f>
        <v>3333.1259999999984</v>
      </c>
      <c r="S41" s="26">
        <f>D41-M41</f>
        <v>2452.8769999999995</v>
      </c>
      <c r="T41" s="26">
        <f>E41-N41</f>
        <v>880.249</v>
      </c>
    </row>
    <row r="42" spans="3:14" s="28" customFormat="1" ht="12">
      <c r="C42" s="89"/>
      <c r="D42" s="89"/>
      <c r="E42" s="89"/>
      <c r="F42" s="90"/>
      <c r="G42" s="90"/>
      <c r="H42" s="91"/>
      <c r="L42" s="89"/>
      <c r="M42" s="89"/>
      <c r="N42" s="89"/>
    </row>
    <row r="43" spans="3:14" s="28" customFormat="1" ht="12">
      <c r="C43" s="89"/>
      <c r="D43" s="89"/>
      <c r="E43" s="89"/>
      <c r="F43" s="90"/>
      <c r="G43" s="90"/>
      <c r="H43" s="91"/>
      <c r="L43" s="89"/>
      <c r="M43" s="89"/>
      <c r="N43" s="89"/>
    </row>
    <row r="44" spans="3:14" s="28" customFormat="1" ht="12">
      <c r="C44" s="89"/>
      <c r="D44" s="89"/>
      <c r="E44" s="89"/>
      <c r="F44" s="90"/>
      <c r="G44" s="90"/>
      <c r="H44" s="91"/>
      <c r="L44" s="89"/>
      <c r="M44" s="89"/>
      <c r="N44" s="89"/>
    </row>
    <row r="45" spans="3:14" s="28" customFormat="1" ht="12">
      <c r="C45" s="89"/>
      <c r="D45" s="89"/>
      <c r="E45" s="89"/>
      <c r="F45" s="90"/>
      <c r="G45" s="90"/>
      <c r="H45" s="91"/>
      <c r="L45" s="89"/>
      <c r="M45" s="89"/>
      <c r="N45" s="89"/>
    </row>
    <row r="46" spans="3:14" s="28" customFormat="1" ht="12">
      <c r="C46" s="89"/>
      <c r="D46" s="89"/>
      <c r="E46" s="89"/>
      <c r="F46" s="90"/>
      <c r="G46" s="90"/>
      <c r="H46" s="91"/>
      <c r="L46" s="89"/>
      <c r="M46" s="89"/>
      <c r="N46" s="89"/>
    </row>
    <row r="47" spans="3:14" s="28" customFormat="1" ht="12">
      <c r="C47" s="89"/>
      <c r="D47" s="89"/>
      <c r="E47" s="89"/>
      <c r="F47" s="90"/>
      <c r="G47" s="90"/>
      <c r="H47" s="91"/>
      <c r="L47" s="89"/>
      <c r="M47" s="89"/>
      <c r="N47" s="89"/>
    </row>
    <row r="48" spans="3:14" s="28" customFormat="1" ht="12">
      <c r="C48" s="89"/>
      <c r="D48" s="89"/>
      <c r="E48" s="89"/>
      <c r="F48" s="90"/>
      <c r="G48" s="90"/>
      <c r="H48" s="91"/>
      <c r="L48" s="89"/>
      <c r="M48" s="89"/>
      <c r="N48" s="89"/>
    </row>
    <row r="49" spans="3:14" s="28" customFormat="1" ht="12">
      <c r="C49" s="89"/>
      <c r="D49" s="89"/>
      <c r="E49" s="89"/>
      <c r="F49" s="90"/>
      <c r="G49" s="90"/>
      <c r="H49" s="91"/>
      <c r="L49" s="89"/>
      <c r="M49" s="89"/>
      <c r="N49" s="89"/>
    </row>
    <row r="50" spans="3:14" s="28" customFormat="1" ht="12">
      <c r="C50" s="89"/>
      <c r="D50" s="89"/>
      <c r="E50" s="89"/>
      <c r="F50" s="90"/>
      <c r="G50" s="90"/>
      <c r="H50" s="91"/>
      <c r="L50" s="89"/>
      <c r="M50" s="89"/>
      <c r="N50" s="89"/>
    </row>
    <row r="51" spans="3:14" s="28" customFormat="1" ht="12">
      <c r="C51" s="89"/>
      <c r="D51" s="89"/>
      <c r="E51" s="89"/>
      <c r="F51" s="90"/>
      <c r="G51" s="90"/>
      <c r="H51" s="91"/>
      <c r="L51" s="89"/>
      <c r="M51" s="89"/>
      <c r="N51" s="89"/>
    </row>
    <row r="52" spans="3:14" s="28" customFormat="1" ht="12">
      <c r="C52" s="89"/>
      <c r="D52" s="89"/>
      <c r="E52" s="89"/>
      <c r="F52" s="90"/>
      <c r="G52" s="90"/>
      <c r="H52" s="91"/>
      <c r="L52" s="89"/>
      <c r="M52" s="89"/>
      <c r="N52" s="89"/>
    </row>
    <row r="53" spans="3:14" s="28" customFormat="1" ht="12">
      <c r="C53" s="89"/>
      <c r="D53" s="89"/>
      <c r="E53" s="89"/>
      <c r="F53" s="90"/>
      <c r="G53" s="90"/>
      <c r="H53" s="91"/>
      <c r="L53" s="89"/>
      <c r="M53" s="89"/>
      <c r="N53" s="89"/>
    </row>
    <row r="54" spans="3:14" s="28" customFormat="1" ht="12">
      <c r="C54" s="89"/>
      <c r="D54" s="89"/>
      <c r="E54" s="89"/>
      <c r="F54" s="90"/>
      <c r="G54" s="90"/>
      <c r="H54" s="91"/>
      <c r="L54" s="89"/>
      <c r="M54" s="89"/>
      <c r="N54" s="89"/>
    </row>
    <row r="55" spans="3:14" s="28" customFormat="1" ht="12">
      <c r="C55" s="89"/>
      <c r="D55" s="89"/>
      <c r="E55" s="89"/>
      <c r="F55" s="90"/>
      <c r="G55" s="90"/>
      <c r="H55" s="91"/>
      <c r="L55" s="89"/>
      <c r="M55" s="89"/>
      <c r="N55" s="89"/>
    </row>
    <row r="56" spans="3:14" s="28" customFormat="1" ht="12">
      <c r="C56" s="89"/>
      <c r="D56" s="89"/>
      <c r="E56" s="89"/>
      <c r="F56" s="90"/>
      <c r="G56" s="90"/>
      <c r="H56" s="91"/>
      <c r="L56" s="89"/>
      <c r="M56" s="89"/>
      <c r="N56" s="89"/>
    </row>
    <row r="57" spans="3:14" s="28" customFormat="1" ht="12">
      <c r="C57" s="89"/>
      <c r="D57" s="89"/>
      <c r="E57" s="89"/>
      <c r="F57" s="90"/>
      <c r="G57" s="90"/>
      <c r="H57" s="91"/>
      <c r="L57" s="89"/>
      <c r="M57" s="89"/>
      <c r="N57" s="89"/>
    </row>
    <row r="58" spans="3:14" s="28" customFormat="1" ht="12">
      <c r="C58" s="89"/>
      <c r="D58" s="89"/>
      <c r="E58" s="89"/>
      <c r="F58" s="90"/>
      <c r="G58" s="90"/>
      <c r="H58" s="91"/>
      <c r="L58" s="89"/>
      <c r="M58" s="89"/>
      <c r="N58" s="89"/>
    </row>
    <row r="59" spans="3:14" s="28" customFormat="1" ht="12">
      <c r="C59" s="89"/>
      <c r="D59" s="89"/>
      <c r="E59" s="89"/>
      <c r="F59" s="90"/>
      <c r="G59" s="90"/>
      <c r="H59" s="91"/>
      <c r="L59" s="89"/>
      <c r="M59" s="89"/>
      <c r="N59" s="89"/>
    </row>
    <row r="60" spans="3:14" s="28" customFormat="1" ht="12">
      <c r="C60" s="89"/>
      <c r="D60" s="89"/>
      <c r="E60" s="89"/>
      <c r="F60" s="90"/>
      <c r="G60" s="90"/>
      <c r="H60" s="91"/>
      <c r="L60" s="89"/>
      <c r="M60" s="89"/>
      <c r="N60" s="89"/>
    </row>
    <row r="61" spans="3:14" s="28" customFormat="1" ht="12">
      <c r="C61" s="89"/>
      <c r="D61" s="89"/>
      <c r="E61" s="89"/>
      <c r="F61" s="90"/>
      <c r="G61" s="90"/>
      <c r="H61" s="91"/>
      <c r="L61" s="89"/>
      <c r="M61" s="89"/>
      <c r="N61" s="89"/>
    </row>
    <row r="62" spans="3:14" s="28" customFormat="1" ht="12">
      <c r="C62" s="89"/>
      <c r="D62" s="89"/>
      <c r="E62" s="89"/>
      <c r="F62" s="90"/>
      <c r="G62" s="90"/>
      <c r="H62" s="91"/>
      <c r="L62" s="89"/>
      <c r="M62" s="89"/>
      <c r="N62" s="89"/>
    </row>
    <row r="63" spans="3:14" s="28" customFormat="1" ht="12">
      <c r="C63" s="89"/>
      <c r="D63" s="89"/>
      <c r="E63" s="89"/>
      <c r="F63" s="90"/>
      <c r="G63" s="90"/>
      <c r="H63" s="91"/>
      <c r="L63" s="89"/>
      <c r="M63" s="89"/>
      <c r="N63" s="89"/>
    </row>
    <row r="64" spans="3:14" s="28" customFormat="1" ht="12">
      <c r="C64" s="89"/>
      <c r="D64" s="89"/>
      <c r="E64" s="89"/>
      <c r="F64" s="90"/>
      <c r="G64" s="90"/>
      <c r="H64" s="91"/>
      <c r="L64" s="89"/>
      <c r="M64" s="89"/>
      <c r="N64" s="89"/>
    </row>
    <row r="65" spans="3:14" s="28" customFormat="1" ht="12">
      <c r="C65" s="89"/>
      <c r="D65" s="89"/>
      <c r="E65" s="89"/>
      <c r="F65" s="90"/>
      <c r="G65" s="90"/>
      <c r="H65" s="91"/>
      <c r="L65" s="89"/>
      <c r="M65" s="89"/>
      <c r="N65" s="89"/>
    </row>
    <row r="66" spans="3:14" s="28" customFormat="1" ht="12">
      <c r="C66" s="89"/>
      <c r="D66" s="89"/>
      <c r="E66" s="89"/>
      <c r="F66" s="90"/>
      <c r="G66" s="90"/>
      <c r="H66" s="91"/>
      <c r="L66" s="89"/>
      <c r="M66" s="89"/>
      <c r="N66" s="89"/>
    </row>
    <row r="67" spans="3:14" s="28" customFormat="1" ht="12">
      <c r="C67" s="89"/>
      <c r="D67" s="89"/>
      <c r="E67" s="89"/>
      <c r="F67" s="90"/>
      <c r="G67" s="90"/>
      <c r="H67" s="91"/>
      <c r="L67" s="89"/>
      <c r="M67" s="89"/>
      <c r="N67" s="89"/>
    </row>
    <row r="68" spans="3:14" s="28" customFormat="1" ht="12">
      <c r="C68" s="89"/>
      <c r="D68" s="89"/>
      <c r="E68" s="89"/>
      <c r="F68" s="90"/>
      <c r="G68" s="90"/>
      <c r="H68" s="91"/>
      <c r="L68" s="89"/>
      <c r="M68" s="89"/>
      <c r="N68" s="89"/>
    </row>
    <row r="69" spans="3:14" s="28" customFormat="1" ht="12">
      <c r="C69" s="89"/>
      <c r="D69" s="89"/>
      <c r="E69" s="89"/>
      <c r="F69" s="90"/>
      <c r="G69" s="90"/>
      <c r="H69" s="91"/>
      <c r="L69" s="89"/>
      <c r="M69" s="89"/>
      <c r="N69" s="89"/>
    </row>
    <row r="70" spans="3:14" s="28" customFormat="1" ht="12">
      <c r="C70" s="89"/>
      <c r="D70" s="89"/>
      <c r="E70" s="89"/>
      <c r="F70" s="90"/>
      <c r="G70" s="90"/>
      <c r="H70" s="91"/>
      <c r="L70" s="89"/>
      <c r="M70" s="89"/>
      <c r="N70" s="89"/>
    </row>
    <row r="71" spans="3:14" s="28" customFormat="1" ht="12">
      <c r="C71" s="89"/>
      <c r="D71" s="89"/>
      <c r="E71" s="89"/>
      <c r="F71" s="90"/>
      <c r="G71" s="90"/>
      <c r="H71" s="91"/>
      <c r="L71" s="89"/>
      <c r="M71" s="89"/>
      <c r="N71" s="89"/>
    </row>
    <row r="72" spans="3:14" s="28" customFormat="1" ht="12">
      <c r="C72" s="89"/>
      <c r="D72" s="89"/>
      <c r="E72" s="89"/>
      <c r="F72" s="90"/>
      <c r="G72" s="90"/>
      <c r="H72" s="91"/>
      <c r="L72" s="89"/>
      <c r="M72" s="89"/>
      <c r="N72" s="89"/>
    </row>
    <row r="73" spans="3:14" s="28" customFormat="1" ht="12">
      <c r="C73" s="89"/>
      <c r="D73" s="89"/>
      <c r="E73" s="89"/>
      <c r="F73" s="90"/>
      <c r="G73" s="90"/>
      <c r="H73" s="91"/>
      <c r="L73" s="89"/>
      <c r="M73" s="89"/>
      <c r="N73" s="89"/>
    </row>
    <row r="74" spans="3:14" s="28" customFormat="1" ht="12">
      <c r="C74" s="89"/>
      <c r="D74" s="89"/>
      <c r="E74" s="89"/>
      <c r="F74" s="90"/>
      <c r="G74" s="90"/>
      <c r="H74" s="91"/>
      <c r="L74" s="89"/>
      <c r="M74" s="89"/>
      <c r="N74" s="89"/>
    </row>
    <row r="75" spans="3:14" s="28" customFormat="1" ht="12">
      <c r="C75" s="89"/>
      <c r="D75" s="89"/>
      <c r="E75" s="89"/>
      <c r="F75" s="90"/>
      <c r="G75" s="90"/>
      <c r="H75" s="91"/>
      <c r="L75" s="89"/>
      <c r="M75" s="89"/>
      <c r="N75" s="89"/>
    </row>
    <row r="76" spans="3:14" s="28" customFormat="1" ht="12">
      <c r="C76" s="89"/>
      <c r="D76" s="89"/>
      <c r="E76" s="89"/>
      <c r="F76" s="90"/>
      <c r="G76" s="90"/>
      <c r="H76" s="91"/>
      <c r="L76" s="89"/>
      <c r="M76" s="89"/>
      <c r="N76" s="89"/>
    </row>
    <row r="77" spans="3:14" s="28" customFormat="1" ht="12">
      <c r="C77" s="89"/>
      <c r="D77" s="89"/>
      <c r="E77" s="89"/>
      <c r="F77" s="90"/>
      <c r="G77" s="90"/>
      <c r="H77" s="91"/>
      <c r="L77" s="89"/>
      <c r="M77" s="89"/>
      <c r="N77" s="89"/>
    </row>
    <row r="78" spans="3:14" s="28" customFormat="1" ht="12">
      <c r="C78" s="89"/>
      <c r="D78" s="89"/>
      <c r="E78" s="89"/>
      <c r="F78" s="90"/>
      <c r="G78" s="90"/>
      <c r="H78" s="91"/>
      <c r="L78" s="89"/>
      <c r="M78" s="89"/>
      <c r="N78" s="89"/>
    </row>
    <row r="79" spans="3:14" s="28" customFormat="1" ht="12">
      <c r="C79" s="89"/>
      <c r="D79" s="89"/>
      <c r="E79" s="89"/>
      <c r="F79" s="90"/>
      <c r="G79" s="90"/>
      <c r="H79" s="91"/>
      <c r="L79" s="89"/>
      <c r="M79" s="89"/>
      <c r="N79" s="89"/>
    </row>
    <row r="80" spans="3:14" s="28" customFormat="1" ht="12">
      <c r="C80" s="89"/>
      <c r="D80" s="89"/>
      <c r="E80" s="89"/>
      <c r="F80" s="90"/>
      <c r="G80" s="90"/>
      <c r="H80" s="91"/>
      <c r="L80" s="89"/>
      <c r="M80" s="89"/>
      <c r="N80" s="89"/>
    </row>
    <row r="81" spans="3:14" s="28" customFormat="1" ht="12">
      <c r="C81" s="89"/>
      <c r="D81" s="89"/>
      <c r="E81" s="89"/>
      <c r="F81" s="90"/>
      <c r="G81" s="90"/>
      <c r="H81" s="91"/>
      <c r="L81" s="89"/>
      <c r="M81" s="89"/>
      <c r="N81" s="89"/>
    </row>
    <row r="82" spans="3:14" s="28" customFormat="1" ht="12">
      <c r="C82" s="89"/>
      <c r="D82" s="89"/>
      <c r="E82" s="89"/>
      <c r="F82" s="90"/>
      <c r="G82" s="90"/>
      <c r="H82" s="91"/>
      <c r="L82" s="89"/>
      <c r="M82" s="89"/>
      <c r="N82" s="89"/>
    </row>
    <row r="83" spans="3:14" s="28" customFormat="1" ht="12">
      <c r="C83" s="89"/>
      <c r="D83" s="89"/>
      <c r="E83" s="89"/>
      <c r="F83" s="90"/>
      <c r="G83" s="90"/>
      <c r="H83" s="91"/>
      <c r="L83" s="89"/>
      <c r="M83" s="89"/>
      <c r="N83" s="89"/>
    </row>
    <row r="84" spans="3:14" s="28" customFormat="1" ht="12">
      <c r="C84" s="89"/>
      <c r="D84" s="89"/>
      <c r="E84" s="89"/>
      <c r="F84" s="90"/>
      <c r="G84" s="90"/>
      <c r="H84" s="91"/>
      <c r="L84" s="89"/>
      <c r="M84" s="89"/>
      <c r="N84" s="89"/>
    </row>
    <row r="85" spans="3:14" s="28" customFormat="1" ht="12">
      <c r="C85" s="89"/>
      <c r="D85" s="89"/>
      <c r="E85" s="89"/>
      <c r="F85" s="90"/>
      <c r="G85" s="90"/>
      <c r="H85" s="91"/>
      <c r="L85" s="89"/>
      <c r="M85" s="89"/>
      <c r="N85" s="89"/>
    </row>
    <row r="86" spans="3:14" s="28" customFormat="1" ht="12">
      <c r="C86" s="89"/>
      <c r="D86" s="89"/>
      <c r="E86" s="89"/>
      <c r="F86" s="90"/>
      <c r="G86" s="90"/>
      <c r="H86" s="91"/>
      <c r="L86" s="89"/>
      <c r="M86" s="89"/>
      <c r="N86" s="89"/>
    </row>
    <row r="87" spans="3:14" s="28" customFormat="1" ht="12">
      <c r="C87" s="89"/>
      <c r="D87" s="89"/>
      <c r="E87" s="89"/>
      <c r="F87" s="90"/>
      <c r="G87" s="90"/>
      <c r="H87" s="91"/>
      <c r="L87" s="89"/>
      <c r="M87" s="89"/>
      <c r="N87" s="89"/>
    </row>
    <row r="88" spans="3:14" s="28" customFormat="1" ht="12">
      <c r="C88" s="89"/>
      <c r="D88" s="89"/>
      <c r="E88" s="89"/>
      <c r="F88" s="90"/>
      <c r="G88" s="90"/>
      <c r="H88" s="91"/>
      <c r="L88" s="89"/>
      <c r="M88" s="89"/>
      <c r="N88" s="89"/>
    </row>
    <row r="89" spans="3:14" s="28" customFormat="1" ht="12">
      <c r="C89" s="89"/>
      <c r="D89" s="89"/>
      <c r="E89" s="89"/>
      <c r="F89" s="90"/>
      <c r="G89" s="90"/>
      <c r="H89" s="91"/>
      <c r="L89" s="89"/>
      <c r="M89" s="89"/>
      <c r="N89" s="89"/>
    </row>
    <row r="90" spans="3:14" s="28" customFormat="1" ht="12">
      <c r="C90" s="89"/>
      <c r="D90" s="89"/>
      <c r="E90" s="89"/>
      <c r="F90" s="90"/>
      <c r="G90" s="90"/>
      <c r="H90" s="91"/>
      <c r="L90" s="89"/>
      <c r="M90" s="89"/>
      <c r="N90" s="89"/>
    </row>
    <row r="91" spans="3:14" s="28" customFormat="1" ht="12">
      <c r="C91" s="89"/>
      <c r="D91" s="89"/>
      <c r="E91" s="89"/>
      <c r="F91" s="90"/>
      <c r="G91" s="90"/>
      <c r="H91" s="91"/>
      <c r="L91" s="89"/>
      <c r="M91" s="89"/>
      <c r="N91" s="89"/>
    </row>
    <row r="92" spans="3:14" s="28" customFormat="1" ht="12">
      <c r="C92" s="89"/>
      <c r="D92" s="89"/>
      <c r="E92" s="89"/>
      <c r="F92" s="90"/>
      <c r="G92" s="90"/>
      <c r="H92" s="91"/>
      <c r="L92" s="89"/>
      <c r="M92" s="89"/>
      <c r="N92" s="89"/>
    </row>
    <row r="93" spans="3:14" s="28" customFormat="1" ht="12">
      <c r="C93" s="89"/>
      <c r="D93" s="89"/>
      <c r="E93" s="89"/>
      <c r="F93" s="90"/>
      <c r="G93" s="90"/>
      <c r="H93" s="91"/>
      <c r="L93" s="89"/>
      <c r="M93" s="89"/>
      <c r="N93" s="89"/>
    </row>
    <row r="94" spans="3:14" s="28" customFormat="1" ht="12">
      <c r="C94" s="89"/>
      <c r="D94" s="89"/>
      <c r="E94" s="89"/>
      <c r="F94" s="90"/>
      <c r="G94" s="90"/>
      <c r="H94" s="91"/>
      <c r="L94" s="89"/>
      <c r="M94" s="89"/>
      <c r="N94" s="89"/>
    </row>
    <row r="95" spans="3:14" s="28" customFormat="1" ht="12">
      <c r="C95" s="89"/>
      <c r="D95" s="89"/>
      <c r="E95" s="89"/>
      <c r="F95" s="90"/>
      <c r="G95" s="90"/>
      <c r="H95" s="91"/>
      <c r="L95" s="89"/>
      <c r="M95" s="89"/>
      <c r="N95" s="89"/>
    </row>
    <row r="96" spans="3:14" s="28" customFormat="1" ht="12">
      <c r="C96" s="89"/>
      <c r="D96" s="89"/>
      <c r="E96" s="89"/>
      <c r="F96" s="90"/>
      <c r="G96" s="90"/>
      <c r="H96" s="91"/>
      <c r="L96" s="89"/>
      <c r="M96" s="89"/>
      <c r="N96" s="89"/>
    </row>
    <row r="97" spans="3:14" s="28" customFormat="1" ht="12">
      <c r="C97" s="89"/>
      <c r="D97" s="89"/>
      <c r="E97" s="89"/>
      <c r="F97" s="90"/>
      <c r="G97" s="90"/>
      <c r="H97" s="91"/>
      <c r="L97" s="89"/>
      <c r="M97" s="89"/>
      <c r="N97" s="89"/>
    </row>
    <row r="98" spans="3:14" s="28" customFormat="1" ht="12">
      <c r="C98" s="89"/>
      <c r="D98" s="89"/>
      <c r="E98" s="89"/>
      <c r="F98" s="90"/>
      <c r="G98" s="90"/>
      <c r="H98" s="91"/>
      <c r="L98" s="89"/>
      <c r="M98" s="89"/>
      <c r="N98" s="89"/>
    </row>
    <row r="99" spans="3:14" s="28" customFormat="1" ht="12">
      <c r="C99" s="89"/>
      <c r="D99" s="89"/>
      <c r="E99" s="89"/>
      <c r="F99" s="90"/>
      <c r="G99" s="90"/>
      <c r="H99" s="91"/>
      <c r="L99" s="89"/>
      <c r="M99" s="89"/>
      <c r="N99" s="89"/>
    </row>
    <row r="100" spans="3:14" s="28" customFormat="1" ht="12">
      <c r="C100" s="89"/>
      <c r="D100" s="89"/>
      <c r="E100" s="89"/>
      <c r="F100" s="90"/>
      <c r="G100" s="90"/>
      <c r="H100" s="91"/>
      <c r="L100" s="89"/>
      <c r="M100" s="89"/>
      <c r="N100" s="89"/>
    </row>
    <row r="101" spans="3:14" s="28" customFormat="1" ht="12">
      <c r="C101" s="89"/>
      <c r="D101" s="89"/>
      <c r="E101" s="89"/>
      <c r="F101" s="90"/>
      <c r="G101" s="90"/>
      <c r="H101" s="91"/>
      <c r="L101" s="89"/>
      <c r="M101" s="89"/>
      <c r="N101" s="89"/>
    </row>
    <row r="102" spans="3:14" s="28" customFormat="1" ht="12">
      <c r="C102" s="89"/>
      <c r="D102" s="89"/>
      <c r="E102" s="89"/>
      <c r="F102" s="90"/>
      <c r="G102" s="90"/>
      <c r="H102" s="91"/>
      <c r="L102" s="89"/>
      <c r="M102" s="89"/>
      <c r="N102" s="89"/>
    </row>
    <row r="103" spans="3:14" s="28" customFormat="1" ht="12">
      <c r="C103" s="89"/>
      <c r="D103" s="89"/>
      <c r="E103" s="89"/>
      <c r="F103" s="90"/>
      <c r="G103" s="90"/>
      <c r="H103" s="91"/>
      <c r="L103" s="89"/>
      <c r="M103" s="89"/>
      <c r="N103" s="89"/>
    </row>
    <row r="104" spans="3:14" s="28" customFormat="1" ht="12">
      <c r="C104" s="89"/>
      <c r="D104" s="89"/>
      <c r="E104" s="89"/>
      <c r="F104" s="90"/>
      <c r="G104" s="90"/>
      <c r="H104" s="91"/>
      <c r="L104" s="89"/>
      <c r="M104" s="89"/>
      <c r="N104" s="89"/>
    </row>
    <row r="105" spans="3:14" s="28" customFormat="1" ht="12">
      <c r="C105" s="89"/>
      <c r="D105" s="89"/>
      <c r="E105" s="89"/>
      <c r="F105" s="90"/>
      <c r="G105" s="90"/>
      <c r="H105" s="91"/>
      <c r="L105" s="89"/>
      <c r="M105" s="89"/>
      <c r="N105" s="89"/>
    </row>
    <row r="106" spans="3:14" s="28" customFormat="1" ht="12">
      <c r="C106" s="89"/>
      <c r="D106" s="89"/>
      <c r="E106" s="89"/>
      <c r="F106" s="90"/>
      <c r="G106" s="90"/>
      <c r="H106" s="91"/>
      <c r="L106" s="89"/>
      <c r="M106" s="89"/>
      <c r="N106" s="89"/>
    </row>
    <row r="107" spans="3:14" s="28" customFormat="1" ht="12">
      <c r="C107" s="89"/>
      <c r="D107" s="89"/>
      <c r="E107" s="89"/>
      <c r="F107" s="90"/>
      <c r="G107" s="90"/>
      <c r="H107" s="91"/>
      <c r="L107" s="89"/>
      <c r="M107" s="89"/>
      <c r="N107" s="89"/>
    </row>
    <row r="108" spans="3:14" s="28" customFormat="1" ht="12">
      <c r="C108" s="89"/>
      <c r="D108" s="89"/>
      <c r="E108" s="89"/>
      <c r="F108" s="90"/>
      <c r="G108" s="90"/>
      <c r="H108" s="91"/>
      <c r="L108" s="89"/>
      <c r="M108" s="89"/>
      <c r="N108" s="89"/>
    </row>
    <row r="109" spans="3:14" s="28" customFormat="1" ht="12">
      <c r="C109" s="89"/>
      <c r="D109" s="89"/>
      <c r="E109" s="89"/>
      <c r="F109" s="90"/>
      <c r="G109" s="90"/>
      <c r="H109" s="91"/>
      <c r="L109" s="89"/>
      <c r="M109" s="89"/>
      <c r="N109" s="89"/>
    </row>
    <row r="110" spans="3:14" s="28" customFormat="1" ht="12">
      <c r="C110" s="89"/>
      <c r="D110" s="89"/>
      <c r="E110" s="89"/>
      <c r="F110" s="90"/>
      <c r="G110" s="90"/>
      <c r="H110" s="91"/>
      <c r="L110" s="89"/>
      <c r="M110" s="89"/>
      <c r="N110" s="89"/>
    </row>
    <row r="111" spans="3:14" s="28" customFormat="1" ht="12">
      <c r="C111" s="89"/>
      <c r="D111" s="89"/>
      <c r="E111" s="89"/>
      <c r="F111" s="90"/>
      <c r="G111" s="90"/>
      <c r="H111" s="91"/>
      <c r="L111" s="89"/>
      <c r="M111" s="89"/>
      <c r="N111" s="89"/>
    </row>
    <row r="112" spans="3:14" s="28" customFormat="1" ht="12">
      <c r="C112" s="89"/>
      <c r="D112" s="89"/>
      <c r="E112" s="89"/>
      <c r="F112" s="90"/>
      <c r="G112" s="90"/>
      <c r="H112" s="91"/>
      <c r="L112" s="89"/>
      <c r="M112" s="89"/>
      <c r="N112" s="89"/>
    </row>
    <row r="113" spans="3:14" s="28" customFormat="1" ht="12">
      <c r="C113" s="89"/>
      <c r="D113" s="89"/>
      <c r="E113" s="89"/>
      <c r="F113" s="90"/>
      <c r="G113" s="90"/>
      <c r="H113" s="91"/>
      <c r="L113" s="89"/>
      <c r="M113" s="89"/>
      <c r="N113" s="89"/>
    </row>
    <row r="114" spans="3:14" s="28" customFormat="1" ht="12">
      <c r="C114" s="89"/>
      <c r="D114" s="89"/>
      <c r="E114" s="89"/>
      <c r="F114" s="90"/>
      <c r="G114" s="90"/>
      <c r="H114" s="91"/>
      <c r="L114" s="89"/>
      <c r="M114" s="89"/>
      <c r="N114" s="89"/>
    </row>
    <row r="115" spans="3:14" s="28" customFormat="1" ht="12">
      <c r="C115" s="89"/>
      <c r="D115" s="89"/>
      <c r="E115" s="89"/>
      <c r="F115" s="90"/>
      <c r="G115" s="90"/>
      <c r="H115" s="91"/>
      <c r="L115" s="89"/>
      <c r="M115" s="89"/>
      <c r="N115" s="89"/>
    </row>
    <row r="116" spans="3:14" s="28" customFormat="1" ht="12">
      <c r="C116" s="89"/>
      <c r="D116" s="89"/>
      <c r="E116" s="89"/>
      <c r="F116" s="90"/>
      <c r="G116" s="90"/>
      <c r="H116" s="91"/>
      <c r="L116" s="89"/>
      <c r="M116" s="89"/>
      <c r="N116" s="89"/>
    </row>
    <row r="117" spans="3:14" s="28" customFormat="1" ht="12">
      <c r="C117" s="89"/>
      <c r="D117" s="89"/>
      <c r="E117" s="89"/>
      <c r="F117" s="90"/>
      <c r="G117" s="90"/>
      <c r="H117" s="91"/>
      <c r="L117" s="89"/>
      <c r="M117" s="89"/>
      <c r="N117" s="89"/>
    </row>
    <row r="118" spans="3:14" s="28" customFormat="1" ht="12">
      <c r="C118" s="89"/>
      <c r="D118" s="89"/>
      <c r="E118" s="89"/>
      <c r="F118" s="90"/>
      <c r="G118" s="90"/>
      <c r="H118" s="91"/>
      <c r="L118" s="89"/>
      <c r="M118" s="89"/>
      <c r="N118" s="89"/>
    </row>
    <row r="119" spans="3:14" s="28" customFormat="1" ht="12">
      <c r="C119" s="89"/>
      <c r="D119" s="89"/>
      <c r="E119" s="89"/>
      <c r="F119" s="90"/>
      <c r="G119" s="90"/>
      <c r="H119" s="91"/>
      <c r="L119" s="89"/>
      <c r="M119" s="89"/>
      <c r="N119" s="89"/>
    </row>
    <row r="120" spans="3:14" s="28" customFormat="1" ht="12">
      <c r="C120" s="89"/>
      <c r="D120" s="89"/>
      <c r="E120" s="89"/>
      <c r="F120" s="90"/>
      <c r="G120" s="90"/>
      <c r="H120" s="91"/>
      <c r="L120" s="89"/>
      <c r="M120" s="89"/>
      <c r="N120" s="89"/>
    </row>
    <row r="121" spans="3:14" s="28" customFormat="1" ht="12">
      <c r="C121" s="89"/>
      <c r="D121" s="89"/>
      <c r="E121" s="89"/>
      <c r="F121" s="90"/>
      <c r="G121" s="90"/>
      <c r="H121" s="91"/>
      <c r="L121" s="89"/>
      <c r="M121" s="89"/>
      <c r="N121" s="89"/>
    </row>
    <row r="122" spans="3:14" s="28" customFormat="1" ht="12">
      <c r="C122" s="89"/>
      <c r="D122" s="89"/>
      <c r="E122" s="89"/>
      <c r="F122" s="90"/>
      <c r="G122" s="90"/>
      <c r="H122" s="91"/>
      <c r="L122" s="89"/>
      <c r="M122" s="89"/>
      <c r="N122" s="89"/>
    </row>
    <row r="123" spans="3:14" s="28" customFormat="1" ht="12">
      <c r="C123" s="89"/>
      <c r="D123" s="89"/>
      <c r="E123" s="89"/>
      <c r="F123" s="90"/>
      <c r="G123" s="90"/>
      <c r="H123" s="91"/>
      <c r="L123" s="89"/>
      <c r="M123" s="89"/>
      <c r="N123" s="89"/>
    </row>
    <row r="124" spans="3:14" s="28" customFormat="1" ht="12">
      <c r="C124" s="89"/>
      <c r="D124" s="89"/>
      <c r="E124" s="89"/>
      <c r="F124" s="90"/>
      <c r="G124" s="90"/>
      <c r="H124" s="91"/>
      <c r="L124" s="89"/>
      <c r="M124" s="89"/>
      <c r="N124" s="89"/>
    </row>
    <row r="125" spans="3:14" s="28" customFormat="1" ht="12">
      <c r="C125" s="89"/>
      <c r="D125" s="89"/>
      <c r="E125" s="89"/>
      <c r="F125" s="90"/>
      <c r="G125" s="90"/>
      <c r="H125" s="91"/>
      <c r="L125" s="89"/>
      <c r="M125" s="89"/>
      <c r="N125" s="89"/>
    </row>
    <row r="126" spans="3:14" s="28" customFormat="1" ht="12">
      <c r="C126" s="89"/>
      <c r="D126" s="89"/>
      <c r="E126" s="89"/>
      <c r="F126" s="90"/>
      <c r="G126" s="90"/>
      <c r="H126" s="91"/>
      <c r="L126" s="89"/>
      <c r="M126" s="89"/>
      <c r="N126" s="89"/>
    </row>
    <row r="127" spans="3:14" s="28" customFormat="1" ht="12">
      <c r="C127" s="89"/>
      <c r="D127" s="89"/>
      <c r="E127" s="89"/>
      <c r="F127" s="90"/>
      <c r="G127" s="90"/>
      <c r="H127" s="91"/>
      <c r="L127" s="89"/>
      <c r="M127" s="89"/>
      <c r="N127" s="89"/>
    </row>
    <row r="128" spans="3:14" s="28" customFormat="1" ht="12">
      <c r="C128" s="89"/>
      <c r="D128" s="89"/>
      <c r="E128" s="89"/>
      <c r="F128" s="90"/>
      <c r="G128" s="90"/>
      <c r="H128" s="91"/>
      <c r="L128" s="89"/>
      <c r="M128" s="89"/>
      <c r="N128" s="89"/>
    </row>
    <row r="129" spans="3:14" s="28" customFormat="1" ht="12">
      <c r="C129" s="89"/>
      <c r="D129" s="89"/>
      <c r="E129" s="89"/>
      <c r="F129" s="90"/>
      <c r="G129" s="90"/>
      <c r="H129" s="91"/>
      <c r="L129" s="89"/>
      <c r="M129" s="89"/>
      <c r="N129" s="89"/>
    </row>
    <row r="130" spans="3:14" s="28" customFormat="1" ht="12">
      <c r="C130" s="89"/>
      <c r="D130" s="89"/>
      <c r="E130" s="89"/>
      <c r="F130" s="90"/>
      <c r="G130" s="90"/>
      <c r="H130" s="91"/>
      <c r="L130" s="89"/>
      <c r="M130" s="89"/>
      <c r="N130" s="89"/>
    </row>
    <row r="131" spans="3:14" s="28" customFormat="1" ht="12">
      <c r="C131" s="89"/>
      <c r="D131" s="89"/>
      <c r="E131" s="89"/>
      <c r="F131" s="90"/>
      <c r="G131" s="90"/>
      <c r="H131" s="91"/>
      <c r="L131" s="89"/>
      <c r="M131" s="89"/>
      <c r="N131" s="89"/>
    </row>
    <row r="132" spans="3:14" s="28" customFormat="1" ht="12">
      <c r="C132" s="89"/>
      <c r="D132" s="89"/>
      <c r="E132" s="89"/>
      <c r="F132" s="90"/>
      <c r="G132" s="90"/>
      <c r="H132" s="91"/>
      <c r="L132" s="89"/>
      <c r="M132" s="89"/>
      <c r="N132" s="89"/>
    </row>
    <row r="133" spans="3:14" s="28" customFormat="1" ht="12">
      <c r="C133" s="89"/>
      <c r="D133" s="89"/>
      <c r="E133" s="89"/>
      <c r="F133" s="90"/>
      <c r="G133" s="90"/>
      <c r="H133" s="91"/>
      <c r="L133" s="89"/>
      <c r="M133" s="89"/>
      <c r="N133" s="89"/>
    </row>
    <row r="134" spans="3:14" s="28" customFormat="1" ht="12">
      <c r="C134" s="89"/>
      <c r="D134" s="89"/>
      <c r="E134" s="89"/>
      <c r="F134" s="90"/>
      <c r="G134" s="90"/>
      <c r="H134" s="91"/>
      <c r="L134" s="89"/>
      <c r="M134" s="89"/>
      <c r="N134" s="89"/>
    </row>
    <row r="135" spans="3:14" s="28" customFormat="1" ht="12">
      <c r="C135" s="89"/>
      <c r="D135" s="89"/>
      <c r="E135" s="89"/>
      <c r="F135" s="90"/>
      <c r="G135" s="90"/>
      <c r="H135" s="91"/>
      <c r="L135" s="89"/>
      <c r="M135" s="89"/>
      <c r="N135" s="89"/>
    </row>
    <row r="136" spans="3:14" s="28" customFormat="1" ht="12">
      <c r="C136" s="89"/>
      <c r="D136" s="89"/>
      <c r="E136" s="89"/>
      <c r="F136" s="90"/>
      <c r="G136" s="90"/>
      <c r="H136" s="91"/>
      <c r="L136" s="89"/>
      <c r="M136" s="89"/>
      <c r="N136" s="89"/>
    </row>
    <row r="137" spans="3:14" s="28" customFormat="1" ht="12">
      <c r="C137" s="89"/>
      <c r="D137" s="89"/>
      <c r="E137" s="89"/>
      <c r="F137" s="90"/>
      <c r="G137" s="90"/>
      <c r="H137" s="91"/>
      <c r="L137" s="89"/>
      <c r="M137" s="89"/>
      <c r="N137" s="89"/>
    </row>
    <row r="138" spans="3:14" s="28" customFormat="1" ht="12">
      <c r="C138" s="89"/>
      <c r="D138" s="89"/>
      <c r="E138" s="89"/>
      <c r="F138" s="90"/>
      <c r="G138" s="90"/>
      <c r="H138" s="91"/>
      <c r="L138" s="89"/>
      <c r="M138" s="89"/>
      <c r="N138" s="89"/>
    </row>
    <row r="139" spans="3:14" s="28" customFormat="1" ht="12">
      <c r="C139" s="89"/>
      <c r="D139" s="89"/>
      <c r="E139" s="89"/>
      <c r="F139" s="90"/>
      <c r="G139" s="90"/>
      <c r="H139" s="91"/>
      <c r="L139" s="89"/>
      <c r="M139" s="89"/>
      <c r="N139" s="89"/>
    </row>
    <row r="140" spans="3:14" s="28" customFormat="1" ht="12">
      <c r="C140" s="89"/>
      <c r="D140" s="89"/>
      <c r="E140" s="89"/>
      <c r="F140" s="90"/>
      <c r="G140" s="90"/>
      <c r="H140" s="91"/>
      <c r="L140" s="89"/>
      <c r="M140" s="89"/>
      <c r="N140" s="89"/>
    </row>
    <row r="141" spans="3:14" s="28" customFormat="1" ht="12">
      <c r="C141" s="89"/>
      <c r="D141" s="89"/>
      <c r="E141" s="89"/>
      <c r="F141" s="90"/>
      <c r="G141" s="90"/>
      <c r="H141" s="91"/>
      <c r="L141" s="89"/>
      <c r="M141" s="89"/>
      <c r="N141" s="89"/>
    </row>
    <row r="142" spans="3:14" s="28" customFormat="1" ht="12">
      <c r="C142" s="89"/>
      <c r="D142" s="89"/>
      <c r="E142" s="89"/>
      <c r="F142" s="90"/>
      <c r="G142" s="90"/>
      <c r="H142" s="91"/>
      <c r="L142" s="89"/>
      <c r="M142" s="89"/>
      <c r="N142" s="89"/>
    </row>
    <row r="143" spans="3:14" s="28" customFormat="1" ht="12">
      <c r="C143" s="89"/>
      <c r="D143" s="89"/>
      <c r="E143" s="89"/>
      <c r="F143" s="90"/>
      <c r="G143" s="90"/>
      <c r="H143" s="91"/>
      <c r="L143" s="89"/>
      <c r="M143" s="89"/>
      <c r="N143" s="89"/>
    </row>
    <row r="144" spans="3:14" s="28" customFormat="1" ht="12">
      <c r="C144" s="89"/>
      <c r="D144" s="89"/>
      <c r="E144" s="89"/>
      <c r="F144" s="90"/>
      <c r="G144" s="90"/>
      <c r="H144" s="91"/>
      <c r="L144" s="89"/>
      <c r="M144" s="89"/>
      <c r="N144" s="89"/>
    </row>
    <row r="145" spans="3:14" s="28" customFormat="1" ht="12">
      <c r="C145" s="89"/>
      <c r="D145" s="89"/>
      <c r="E145" s="89"/>
      <c r="F145" s="90"/>
      <c r="G145" s="90"/>
      <c r="H145" s="91"/>
      <c r="L145" s="89"/>
      <c r="M145" s="89"/>
      <c r="N145" s="89"/>
    </row>
    <row r="146" spans="3:14" s="28" customFormat="1" ht="12">
      <c r="C146" s="89"/>
      <c r="D146" s="89"/>
      <c r="E146" s="89"/>
      <c r="F146" s="90"/>
      <c r="G146" s="90"/>
      <c r="H146" s="91"/>
      <c r="L146" s="89"/>
      <c r="M146" s="89"/>
      <c r="N146" s="89"/>
    </row>
    <row r="147" spans="3:14" s="28" customFormat="1" ht="12">
      <c r="C147" s="89"/>
      <c r="D147" s="89"/>
      <c r="E147" s="89"/>
      <c r="F147" s="90"/>
      <c r="G147" s="90"/>
      <c r="H147" s="91"/>
      <c r="L147" s="89"/>
      <c r="M147" s="89"/>
      <c r="N147" s="89"/>
    </row>
    <row r="148" spans="3:14" s="28" customFormat="1" ht="12">
      <c r="C148" s="89"/>
      <c r="D148" s="89"/>
      <c r="E148" s="89"/>
      <c r="F148" s="90"/>
      <c r="G148" s="90"/>
      <c r="H148" s="91"/>
      <c r="L148" s="89"/>
      <c r="M148" s="89"/>
      <c r="N148" s="89"/>
    </row>
    <row r="149" spans="3:14" s="28" customFormat="1" ht="12">
      <c r="C149" s="89"/>
      <c r="D149" s="89"/>
      <c r="E149" s="89"/>
      <c r="F149" s="90"/>
      <c r="G149" s="90"/>
      <c r="H149" s="91"/>
      <c r="L149" s="89"/>
      <c r="M149" s="89"/>
      <c r="N149" s="89"/>
    </row>
    <row r="150" spans="3:14" s="28" customFormat="1" ht="12">
      <c r="C150" s="89"/>
      <c r="D150" s="89"/>
      <c r="E150" s="89"/>
      <c r="F150" s="90"/>
      <c r="G150" s="90"/>
      <c r="H150" s="91"/>
      <c r="L150" s="89"/>
      <c r="M150" s="89"/>
      <c r="N150" s="89"/>
    </row>
    <row r="151" spans="3:14" s="28" customFormat="1" ht="12">
      <c r="C151" s="89"/>
      <c r="D151" s="89"/>
      <c r="E151" s="89"/>
      <c r="F151" s="90"/>
      <c r="G151" s="90"/>
      <c r="H151" s="91"/>
      <c r="L151" s="89"/>
      <c r="M151" s="89"/>
      <c r="N151" s="89"/>
    </row>
    <row r="152" spans="3:14" s="28" customFormat="1" ht="12">
      <c r="C152" s="89"/>
      <c r="D152" s="89"/>
      <c r="E152" s="89"/>
      <c r="F152" s="90"/>
      <c r="G152" s="90"/>
      <c r="H152" s="91"/>
      <c r="L152" s="89"/>
      <c r="M152" s="89"/>
      <c r="N152" s="89"/>
    </row>
    <row r="153" spans="3:14" s="28" customFormat="1" ht="12">
      <c r="C153" s="89"/>
      <c r="D153" s="89"/>
      <c r="E153" s="89"/>
      <c r="F153" s="90"/>
      <c r="G153" s="90"/>
      <c r="H153" s="91"/>
      <c r="L153" s="89"/>
      <c r="M153" s="89"/>
      <c r="N153" s="89"/>
    </row>
    <row r="154" spans="3:14" s="28" customFormat="1" ht="12">
      <c r="C154" s="89"/>
      <c r="D154" s="89"/>
      <c r="E154" s="89"/>
      <c r="F154" s="90"/>
      <c r="G154" s="90"/>
      <c r="H154" s="91"/>
      <c r="L154" s="89"/>
      <c r="M154" s="89"/>
      <c r="N154" s="89"/>
    </row>
    <row r="155" spans="3:14" s="28" customFormat="1" ht="12">
      <c r="C155" s="89"/>
      <c r="D155" s="89"/>
      <c r="E155" s="89"/>
      <c r="F155" s="90"/>
      <c r="G155" s="90"/>
      <c r="H155" s="91"/>
      <c r="L155" s="89"/>
      <c r="M155" s="89"/>
      <c r="N155" s="89"/>
    </row>
    <row r="156" spans="3:14" s="28" customFormat="1" ht="12">
      <c r="C156" s="89"/>
      <c r="D156" s="89"/>
      <c r="E156" s="89"/>
      <c r="F156" s="90"/>
      <c r="G156" s="90"/>
      <c r="H156" s="91"/>
      <c r="L156" s="89"/>
      <c r="M156" s="89"/>
      <c r="N156" s="89"/>
    </row>
    <row r="157" spans="3:14" s="28" customFormat="1" ht="12">
      <c r="C157" s="89"/>
      <c r="D157" s="89"/>
      <c r="E157" s="89"/>
      <c r="F157" s="90"/>
      <c r="G157" s="90"/>
      <c r="H157" s="91"/>
      <c r="L157" s="89"/>
      <c r="M157" s="89"/>
      <c r="N157" s="89"/>
    </row>
    <row r="158" spans="3:14" s="28" customFormat="1" ht="12">
      <c r="C158" s="89"/>
      <c r="D158" s="89"/>
      <c r="E158" s="89"/>
      <c r="F158" s="90"/>
      <c r="G158" s="90"/>
      <c r="H158" s="91"/>
      <c r="L158" s="89"/>
      <c r="M158" s="89"/>
      <c r="N158" s="89"/>
    </row>
    <row r="159" spans="3:14" s="28" customFormat="1" ht="12">
      <c r="C159" s="89"/>
      <c r="D159" s="89"/>
      <c r="E159" s="89"/>
      <c r="F159" s="90"/>
      <c r="G159" s="90"/>
      <c r="H159" s="91"/>
      <c r="L159" s="89"/>
      <c r="M159" s="89"/>
      <c r="N159" s="89"/>
    </row>
    <row r="160" spans="3:14" s="28" customFormat="1" ht="12">
      <c r="C160" s="89"/>
      <c r="D160" s="89"/>
      <c r="E160" s="89"/>
      <c r="F160" s="90"/>
      <c r="G160" s="90"/>
      <c r="H160" s="91"/>
      <c r="L160" s="89"/>
      <c r="M160" s="89"/>
      <c r="N160" s="89"/>
    </row>
    <row r="161" spans="3:14" s="28" customFormat="1" ht="12">
      <c r="C161" s="89"/>
      <c r="D161" s="89"/>
      <c r="E161" s="89"/>
      <c r="F161" s="90"/>
      <c r="G161" s="90"/>
      <c r="H161" s="91"/>
      <c r="L161" s="89"/>
      <c r="M161" s="89"/>
      <c r="N161" s="89"/>
    </row>
    <row r="162" spans="3:14" s="28" customFormat="1" ht="12">
      <c r="C162" s="89"/>
      <c r="D162" s="89"/>
      <c r="E162" s="89"/>
      <c r="F162" s="90"/>
      <c r="G162" s="90"/>
      <c r="H162" s="91"/>
      <c r="L162" s="89"/>
      <c r="M162" s="89"/>
      <c r="N162" s="89"/>
    </row>
    <row r="163" spans="3:14" s="28" customFormat="1" ht="12">
      <c r="C163" s="89"/>
      <c r="D163" s="89"/>
      <c r="E163" s="89"/>
      <c r="F163" s="90"/>
      <c r="G163" s="90"/>
      <c r="H163" s="91"/>
      <c r="L163" s="89"/>
      <c r="M163" s="89"/>
      <c r="N163" s="89"/>
    </row>
    <row r="164" spans="3:14" s="28" customFormat="1" ht="12">
      <c r="C164" s="89"/>
      <c r="D164" s="89"/>
      <c r="E164" s="89"/>
      <c r="F164" s="90"/>
      <c r="G164" s="90"/>
      <c r="H164" s="91"/>
      <c r="L164" s="89"/>
      <c r="M164" s="89"/>
      <c r="N164" s="89"/>
    </row>
    <row r="165" spans="3:14" s="28" customFormat="1" ht="12">
      <c r="C165" s="89"/>
      <c r="D165" s="89"/>
      <c r="E165" s="89"/>
      <c r="F165" s="90"/>
      <c r="G165" s="90"/>
      <c r="H165" s="91"/>
      <c r="L165" s="89"/>
      <c r="M165" s="89"/>
      <c r="N165" s="89"/>
    </row>
    <row r="166" spans="3:14" s="28" customFormat="1" ht="12">
      <c r="C166" s="89"/>
      <c r="D166" s="89"/>
      <c r="E166" s="89"/>
      <c r="F166" s="90"/>
      <c r="G166" s="90"/>
      <c r="H166" s="91"/>
      <c r="L166" s="89"/>
      <c r="M166" s="89"/>
      <c r="N166" s="89"/>
    </row>
    <row r="167" spans="3:14" s="28" customFormat="1" ht="12">
      <c r="C167" s="89"/>
      <c r="D167" s="89"/>
      <c r="E167" s="89"/>
      <c r="F167" s="90"/>
      <c r="G167" s="90"/>
      <c r="H167" s="91"/>
      <c r="L167" s="89"/>
      <c r="M167" s="89"/>
      <c r="N167" s="89"/>
    </row>
    <row r="168" spans="3:14" s="28" customFormat="1" ht="12">
      <c r="C168" s="89"/>
      <c r="D168" s="89"/>
      <c r="E168" s="89"/>
      <c r="F168" s="90"/>
      <c r="G168" s="90"/>
      <c r="H168" s="91"/>
      <c r="L168" s="89"/>
      <c r="M168" s="89"/>
      <c r="N168" s="89"/>
    </row>
    <row r="169" spans="3:14" s="28" customFormat="1" ht="12">
      <c r="C169" s="89"/>
      <c r="D169" s="89"/>
      <c r="E169" s="89"/>
      <c r="F169" s="90"/>
      <c r="G169" s="90"/>
      <c r="H169" s="91"/>
      <c r="L169" s="89"/>
      <c r="M169" s="89"/>
      <c r="N169" s="89"/>
    </row>
    <row r="170" spans="3:14" s="28" customFormat="1" ht="12">
      <c r="C170" s="89"/>
      <c r="D170" s="89"/>
      <c r="E170" s="89"/>
      <c r="F170" s="90"/>
      <c r="G170" s="90"/>
      <c r="H170" s="91"/>
      <c r="L170" s="89"/>
      <c r="M170" s="89"/>
      <c r="N170" s="89"/>
    </row>
    <row r="171" spans="3:14" s="28" customFormat="1" ht="12">
      <c r="C171" s="89"/>
      <c r="D171" s="89"/>
      <c r="E171" s="89"/>
      <c r="F171" s="90"/>
      <c r="G171" s="90"/>
      <c r="H171" s="91"/>
      <c r="L171" s="89"/>
      <c r="M171" s="89"/>
      <c r="N171" s="89"/>
    </row>
    <row r="172" spans="3:14" s="28" customFormat="1" ht="12">
      <c r="C172" s="89"/>
      <c r="D172" s="89"/>
      <c r="E172" s="89"/>
      <c r="F172" s="90"/>
      <c r="G172" s="90"/>
      <c r="H172" s="91"/>
      <c r="L172" s="89"/>
      <c r="M172" s="89"/>
      <c r="N172" s="89"/>
    </row>
    <row r="173" spans="3:14" s="28" customFormat="1" ht="12">
      <c r="C173" s="89"/>
      <c r="D173" s="89"/>
      <c r="E173" s="89"/>
      <c r="F173" s="90"/>
      <c r="G173" s="90"/>
      <c r="H173" s="91"/>
      <c r="L173" s="89"/>
      <c r="M173" s="89"/>
      <c r="N173" s="89"/>
    </row>
    <row r="174" spans="3:14" s="28" customFormat="1" ht="12">
      <c r="C174" s="89"/>
      <c r="D174" s="89"/>
      <c r="E174" s="89"/>
      <c r="F174" s="90"/>
      <c r="G174" s="90"/>
      <c r="H174" s="91"/>
      <c r="L174" s="89"/>
      <c r="M174" s="89"/>
      <c r="N174" s="89"/>
    </row>
    <row r="175" spans="3:14" s="28" customFormat="1" ht="12">
      <c r="C175" s="89"/>
      <c r="D175" s="89"/>
      <c r="E175" s="89"/>
      <c r="F175" s="90"/>
      <c r="G175" s="90"/>
      <c r="H175" s="91"/>
      <c r="L175" s="89"/>
      <c r="M175" s="89"/>
      <c r="N175" s="89"/>
    </row>
    <row r="176" spans="3:14" s="28" customFormat="1" ht="12">
      <c r="C176" s="89"/>
      <c r="D176" s="89"/>
      <c r="E176" s="89"/>
      <c r="F176" s="90"/>
      <c r="G176" s="90"/>
      <c r="H176" s="91"/>
      <c r="L176" s="89"/>
      <c r="M176" s="89"/>
      <c r="N176" s="89"/>
    </row>
    <row r="177" spans="3:14" s="28" customFormat="1" ht="12">
      <c r="C177" s="89"/>
      <c r="D177" s="89"/>
      <c r="E177" s="89"/>
      <c r="F177" s="90"/>
      <c r="G177" s="90"/>
      <c r="H177" s="91"/>
      <c r="L177" s="89"/>
      <c r="M177" s="89"/>
      <c r="N177" s="89"/>
    </row>
    <row r="178" spans="3:14" s="28" customFormat="1" ht="12">
      <c r="C178" s="89"/>
      <c r="D178" s="89"/>
      <c r="E178" s="89"/>
      <c r="F178" s="90"/>
      <c r="G178" s="90"/>
      <c r="H178" s="91"/>
      <c r="L178" s="89"/>
      <c r="M178" s="89"/>
      <c r="N178" s="89"/>
    </row>
    <row r="179" spans="3:14" s="28" customFormat="1" ht="12">
      <c r="C179" s="89"/>
      <c r="D179" s="89"/>
      <c r="E179" s="89"/>
      <c r="F179" s="90"/>
      <c r="G179" s="90"/>
      <c r="H179" s="91"/>
      <c r="L179" s="89"/>
      <c r="M179" s="89"/>
      <c r="N179" s="89"/>
    </row>
    <row r="180" spans="3:14" s="28" customFormat="1" ht="12">
      <c r="C180" s="89"/>
      <c r="D180" s="89"/>
      <c r="E180" s="89"/>
      <c r="F180" s="90"/>
      <c r="G180" s="90"/>
      <c r="H180" s="91"/>
      <c r="L180" s="89"/>
      <c r="M180" s="89"/>
      <c r="N180" s="89"/>
    </row>
    <row r="181" spans="3:14" s="28" customFormat="1" ht="12">
      <c r="C181" s="89"/>
      <c r="D181" s="89"/>
      <c r="E181" s="89"/>
      <c r="F181" s="90"/>
      <c r="G181" s="90"/>
      <c r="H181" s="91"/>
      <c r="L181" s="89"/>
      <c r="M181" s="89"/>
      <c r="N181" s="89"/>
    </row>
    <row r="182" spans="3:14" s="28" customFormat="1" ht="12">
      <c r="C182" s="89"/>
      <c r="D182" s="89"/>
      <c r="E182" s="89"/>
      <c r="F182" s="90"/>
      <c r="G182" s="90"/>
      <c r="H182" s="91"/>
      <c r="L182" s="89"/>
      <c r="M182" s="89"/>
      <c r="N182" s="89"/>
    </row>
    <row r="183" spans="3:14" s="28" customFormat="1" ht="12">
      <c r="C183" s="89"/>
      <c r="D183" s="89"/>
      <c r="E183" s="89"/>
      <c r="F183" s="90"/>
      <c r="G183" s="90"/>
      <c r="H183" s="91"/>
      <c r="L183" s="89"/>
      <c r="M183" s="89"/>
      <c r="N183" s="89"/>
    </row>
    <row r="184" spans="3:14" s="28" customFormat="1" ht="12">
      <c r="C184" s="89"/>
      <c r="D184" s="89"/>
      <c r="E184" s="89"/>
      <c r="F184" s="90"/>
      <c r="G184" s="90"/>
      <c r="H184" s="91"/>
      <c r="L184" s="89"/>
      <c r="M184" s="89"/>
      <c r="N184" s="89"/>
    </row>
    <row r="185" spans="3:14" s="28" customFormat="1" ht="12">
      <c r="C185" s="89"/>
      <c r="D185" s="89"/>
      <c r="E185" s="89"/>
      <c r="F185" s="90"/>
      <c r="G185" s="90"/>
      <c r="H185" s="91"/>
      <c r="L185" s="89"/>
      <c r="M185" s="89"/>
      <c r="N185" s="89"/>
    </row>
    <row r="186" spans="3:14" s="28" customFormat="1" ht="12">
      <c r="C186" s="89"/>
      <c r="D186" s="89"/>
      <c r="E186" s="89"/>
      <c r="F186" s="90"/>
      <c r="G186" s="90"/>
      <c r="H186" s="91"/>
      <c r="L186" s="89"/>
      <c r="M186" s="89"/>
      <c r="N186" s="89"/>
    </row>
    <row r="187" spans="3:14" s="28" customFormat="1" ht="12">
      <c r="C187" s="89"/>
      <c r="D187" s="89"/>
      <c r="E187" s="89"/>
      <c r="F187" s="90"/>
      <c r="G187" s="90"/>
      <c r="H187" s="91"/>
      <c r="L187" s="89"/>
      <c r="M187" s="89"/>
      <c r="N187" s="89"/>
    </row>
    <row r="188" spans="3:14" s="28" customFormat="1" ht="12">
      <c r="C188" s="89"/>
      <c r="D188" s="89"/>
      <c r="E188" s="89"/>
      <c r="F188" s="90"/>
      <c r="G188" s="90"/>
      <c r="H188" s="91"/>
      <c r="L188" s="89"/>
      <c r="M188" s="89"/>
      <c r="N188" s="89"/>
    </row>
    <row r="189" spans="3:14" s="28" customFormat="1" ht="12">
      <c r="C189" s="89"/>
      <c r="D189" s="89"/>
      <c r="E189" s="89"/>
      <c r="F189" s="90"/>
      <c r="G189" s="90"/>
      <c r="H189" s="91"/>
      <c r="L189" s="89"/>
      <c r="M189" s="89"/>
      <c r="N189" s="89"/>
    </row>
    <row r="190" spans="3:14" s="28" customFormat="1" ht="12">
      <c r="C190" s="89"/>
      <c r="D190" s="89"/>
      <c r="E190" s="89"/>
      <c r="F190" s="90"/>
      <c r="G190" s="90"/>
      <c r="H190" s="91"/>
      <c r="L190" s="89"/>
      <c r="M190" s="89"/>
      <c r="N190" s="89"/>
    </row>
    <row r="191" spans="3:14" s="28" customFormat="1" ht="12">
      <c r="C191" s="89"/>
      <c r="D191" s="89"/>
      <c r="E191" s="89"/>
      <c r="F191" s="90"/>
      <c r="G191" s="90"/>
      <c r="H191" s="91"/>
      <c r="L191" s="89"/>
      <c r="M191" s="89"/>
      <c r="N191" s="89"/>
    </row>
    <row r="192" spans="3:14" s="28" customFormat="1" ht="12">
      <c r="C192" s="89"/>
      <c r="D192" s="89"/>
      <c r="E192" s="89"/>
      <c r="F192" s="90"/>
      <c r="G192" s="90"/>
      <c r="H192" s="91"/>
      <c r="L192" s="89"/>
      <c r="M192" s="89"/>
      <c r="N192" s="89"/>
    </row>
    <row r="193" spans="3:14" s="28" customFormat="1" ht="12">
      <c r="C193" s="89"/>
      <c r="D193" s="89"/>
      <c r="E193" s="89"/>
      <c r="F193" s="90"/>
      <c r="G193" s="90"/>
      <c r="H193" s="91"/>
      <c r="L193" s="89"/>
      <c r="M193" s="89"/>
      <c r="N193" s="89"/>
    </row>
    <row r="194" spans="3:14" s="28" customFormat="1" ht="12">
      <c r="C194" s="89"/>
      <c r="D194" s="89"/>
      <c r="E194" s="89"/>
      <c r="F194" s="90"/>
      <c r="G194" s="90"/>
      <c r="H194" s="91"/>
      <c r="L194" s="89"/>
      <c r="M194" s="89"/>
      <c r="N194" s="89"/>
    </row>
    <row r="195" spans="3:14" s="28" customFormat="1" ht="12">
      <c r="C195" s="89"/>
      <c r="D195" s="89"/>
      <c r="E195" s="89"/>
      <c r="F195" s="90"/>
      <c r="G195" s="90"/>
      <c r="H195" s="91"/>
      <c r="L195" s="89"/>
      <c r="M195" s="89"/>
      <c r="N195" s="89"/>
    </row>
    <row r="196" spans="3:14" s="28" customFormat="1" ht="12">
      <c r="C196" s="89"/>
      <c r="D196" s="89"/>
      <c r="E196" s="89"/>
      <c r="F196" s="90"/>
      <c r="G196" s="90"/>
      <c r="H196" s="91"/>
      <c r="L196" s="89"/>
      <c r="M196" s="89"/>
      <c r="N196" s="89"/>
    </row>
    <row r="197" spans="3:14" s="28" customFormat="1" ht="12">
      <c r="C197" s="89"/>
      <c r="D197" s="89"/>
      <c r="E197" s="89"/>
      <c r="F197" s="90"/>
      <c r="G197" s="90"/>
      <c r="H197" s="91"/>
      <c r="L197" s="89"/>
      <c r="M197" s="89"/>
      <c r="N197" s="89"/>
    </row>
    <row r="198" spans="3:14" s="28" customFormat="1" ht="12">
      <c r="C198" s="89"/>
      <c r="D198" s="89"/>
      <c r="E198" s="89"/>
      <c r="F198" s="90"/>
      <c r="G198" s="90"/>
      <c r="H198" s="91"/>
      <c r="L198" s="89"/>
      <c r="M198" s="89"/>
      <c r="N198" s="89"/>
    </row>
    <row r="199" spans="3:14" s="28" customFormat="1" ht="12">
      <c r="C199" s="89"/>
      <c r="D199" s="89"/>
      <c r="E199" s="89"/>
      <c r="F199" s="90"/>
      <c r="G199" s="90"/>
      <c r="H199" s="91"/>
      <c r="L199" s="89"/>
      <c r="M199" s="89"/>
      <c r="N199" s="89"/>
    </row>
    <row r="200" spans="3:14" s="28" customFormat="1" ht="12">
      <c r="C200" s="89"/>
      <c r="D200" s="89"/>
      <c r="E200" s="89"/>
      <c r="F200" s="90"/>
      <c r="G200" s="90"/>
      <c r="H200" s="91"/>
      <c r="L200" s="89"/>
      <c r="M200" s="89"/>
      <c r="N200" s="89"/>
    </row>
    <row r="201" spans="3:14" s="28" customFormat="1" ht="12">
      <c r="C201" s="89"/>
      <c r="D201" s="89"/>
      <c r="E201" s="89"/>
      <c r="F201" s="90"/>
      <c r="G201" s="90"/>
      <c r="H201" s="91"/>
      <c r="L201" s="89"/>
      <c r="M201" s="89"/>
      <c r="N201" s="89"/>
    </row>
    <row r="202" spans="3:14" s="28" customFormat="1" ht="12">
      <c r="C202" s="89"/>
      <c r="D202" s="89"/>
      <c r="E202" s="89"/>
      <c r="F202" s="90"/>
      <c r="G202" s="90"/>
      <c r="H202" s="91"/>
      <c r="L202" s="89"/>
      <c r="M202" s="89"/>
      <c r="N202" s="89"/>
    </row>
    <row r="203" spans="3:14" s="28" customFormat="1" ht="12">
      <c r="C203" s="89"/>
      <c r="D203" s="89"/>
      <c r="E203" s="89"/>
      <c r="F203" s="90"/>
      <c r="G203" s="90"/>
      <c r="H203" s="91"/>
      <c r="L203" s="89"/>
      <c r="M203" s="89"/>
      <c r="N203" s="89"/>
    </row>
    <row r="204" spans="3:14" s="28" customFormat="1" ht="12">
      <c r="C204" s="89"/>
      <c r="D204" s="89"/>
      <c r="E204" s="89"/>
      <c r="F204" s="90"/>
      <c r="G204" s="90"/>
      <c r="H204" s="91"/>
      <c r="L204" s="89"/>
      <c r="M204" s="89"/>
      <c r="N204" s="89"/>
    </row>
    <row r="205" spans="3:14" s="28" customFormat="1" ht="12">
      <c r="C205" s="89"/>
      <c r="D205" s="89"/>
      <c r="E205" s="89"/>
      <c r="F205" s="90"/>
      <c r="G205" s="90"/>
      <c r="H205" s="91"/>
      <c r="L205" s="89"/>
      <c r="M205" s="89"/>
      <c r="N205" s="89"/>
    </row>
    <row r="206" spans="3:14" s="28" customFormat="1" ht="12">
      <c r="C206" s="89"/>
      <c r="D206" s="89"/>
      <c r="E206" s="89"/>
      <c r="F206" s="90"/>
      <c r="G206" s="90"/>
      <c r="H206" s="91"/>
      <c r="L206" s="89"/>
      <c r="M206" s="89"/>
      <c r="N206" s="89"/>
    </row>
    <row r="207" spans="3:14" s="28" customFormat="1" ht="12">
      <c r="C207" s="89"/>
      <c r="D207" s="89"/>
      <c r="E207" s="89"/>
      <c r="F207" s="90"/>
      <c r="G207" s="90"/>
      <c r="H207" s="91"/>
      <c r="L207" s="89"/>
      <c r="M207" s="89"/>
      <c r="N207" s="89"/>
    </row>
    <row r="208" spans="3:14" s="28" customFormat="1" ht="12">
      <c r="C208" s="89"/>
      <c r="D208" s="89"/>
      <c r="E208" s="89"/>
      <c r="F208" s="90"/>
      <c r="G208" s="90"/>
      <c r="H208" s="91"/>
      <c r="L208" s="89"/>
      <c r="M208" s="89"/>
      <c r="N208" s="89"/>
    </row>
    <row r="209" spans="3:14" s="28" customFormat="1" ht="12">
      <c r="C209" s="89"/>
      <c r="D209" s="89"/>
      <c r="E209" s="89"/>
      <c r="F209" s="90"/>
      <c r="G209" s="90"/>
      <c r="H209" s="91"/>
      <c r="L209" s="89"/>
      <c r="M209" s="89"/>
      <c r="N209" s="89"/>
    </row>
    <row r="210" spans="3:14" s="28" customFormat="1" ht="12">
      <c r="C210" s="89"/>
      <c r="D210" s="89"/>
      <c r="E210" s="89"/>
      <c r="F210" s="90"/>
      <c r="G210" s="90"/>
      <c r="H210" s="91"/>
      <c r="L210" s="89"/>
      <c r="M210" s="89"/>
      <c r="N210" s="89"/>
    </row>
    <row r="211" spans="3:14" s="28" customFormat="1" ht="12">
      <c r="C211" s="89"/>
      <c r="D211" s="89"/>
      <c r="E211" s="89"/>
      <c r="F211" s="90"/>
      <c r="G211" s="90"/>
      <c r="H211" s="91"/>
      <c r="L211" s="89"/>
      <c r="M211" s="89"/>
      <c r="N211" s="89"/>
    </row>
    <row r="212" spans="3:14" s="28" customFormat="1" ht="12">
      <c r="C212" s="89"/>
      <c r="D212" s="89"/>
      <c r="E212" s="89"/>
      <c r="F212" s="90"/>
      <c r="G212" s="90"/>
      <c r="H212" s="91"/>
      <c r="L212" s="89"/>
      <c r="M212" s="89"/>
      <c r="N212" s="89"/>
    </row>
    <row r="213" spans="3:14" s="28" customFormat="1" ht="12">
      <c r="C213" s="89"/>
      <c r="D213" s="89"/>
      <c r="E213" s="89"/>
      <c r="F213" s="90"/>
      <c r="G213" s="90"/>
      <c r="H213" s="91"/>
      <c r="L213" s="89"/>
      <c r="M213" s="89"/>
      <c r="N213" s="89"/>
    </row>
    <row r="214" spans="3:14" s="28" customFormat="1" ht="12">
      <c r="C214" s="89"/>
      <c r="D214" s="89"/>
      <c r="E214" s="89"/>
      <c r="F214" s="90"/>
      <c r="G214" s="90"/>
      <c r="H214" s="91"/>
      <c r="L214" s="89"/>
      <c r="M214" s="89"/>
      <c r="N214" s="89"/>
    </row>
  </sheetData>
  <sheetProtection/>
  <mergeCells count="20">
    <mergeCell ref="G3:H3"/>
    <mergeCell ref="S3:T3"/>
    <mergeCell ref="O2:Q2"/>
    <mergeCell ref="R2:T2"/>
    <mergeCell ref="O3:O4"/>
    <mergeCell ref="P3:Q3"/>
    <mergeCell ref="L3:L4"/>
    <mergeCell ref="M3:N3"/>
    <mergeCell ref="L2:N2"/>
    <mergeCell ref="R3:R4"/>
    <mergeCell ref="A2:A4"/>
    <mergeCell ref="B2:B4"/>
    <mergeCell ref="C2:E2"/>
    <mergeCell ref="F2:H2"/>
    <mergeCell ref="I2:K2"/>
    <mergeCell ref="J3:K3"/>
    <mergeCell ref="C3:C4"/>
    <mergeCell ref="I3:I4"/>
    <mergeCell ref="D3:E3"/>
    <mergeCell ref="F3:F4"/>
  </mergeCells>
  <printOptions/>
  <pageMargins left="0.15748031496062992" right="0.15748031496062992" top="0.2755905511811024" bottom="0.1968503937007874" header="0.15748031496062992" footer="0.1968503937007874"/>
  <pageSetup fitToWidth="3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</dc:creator>
  <cp:keywords/>
  <dc:description/>
  <cp:lastModifiedBy>Peteneva</cp:lastModifiedBy>
  <cp:lastPrinted>2019-12-16T11:30:44Z</cp:lastPrinted>
  <dcterms:created xsi:type="dcterms:W3CDTF">2009-11-09T02:31:26Z</dcterms:created>
  <dcterms:modified xsi:type="dcterms:W3CDTF">2020-01-24T11:08:31Z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M:\Планирование доходов\Лунина\Анализ\2011\КБ РА\АПРЕЛЬ\исполнение на 01.05.2011 (в работе).xls</vt:lpwstr>
  </property>
</Properties>
</file>