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0 год\Оценка налоговых расходов -в раздел Деятельность\"/>
    </mc:Choice>
  </mc:AlternateContent>
  <bookViews>
    <workbookView xWindow="0" yWindow="0" windowWidth="28800" windowHeight="11775" tabRatio="252"/>
  </bookViews>
  <sheets>
    <sheet name="ПЕРЕЧЕНЬ НР РА 2019" sheetId="2" r:id="rId1"/>
  </sheets>
  <definedNames>
    <definedName name="_xlnm._FilterDatabase" localSheetId="0" hidden="1">'ПЕРЕЧЕНЬ НР РА 2019'!$A$5:$CB$36</definedName>
    <definedName name="Z_81923489_20D5_4880_AD7A_C6CE8268D588_.wvu.Cols" localSheetId="0" hidden="1">'ПЕРЕЧЕНЬ НР РА 2019'!#REF!</definedName>
    <definedName name="Z_81923489_20D5_4880_AD7A_C6CE8268D588_.wvu.FilterData" localSheetId="0" hidden="1">'ПЕРЕЧЕНЬ НР РА 2019'!$A$5:$CA$5</definedName>
    <definedName name="Z_81923489_20D5_4880_AD7A_C6CE8268D588_.wvu.Rows" localSheetId="0" hidden="1">'ПЕРЕЧЕНЬ НР РА 2019'!#REF!,'ПЕРЕЧЕНЬ НР РА 2019'!#REF!</definedName>
    <definedName name="_xlnm.Print_Titles" localSheetId="0">'ПЕРЕЧЕНЬ НР РА 2019'!$2:$4</definedName>
    <definedName name="_xlnm.Print_Area" localSheetId="0">'ПЕРЕЧЕНЬ НР РА 2019'!$A$1:$CA$36</definedName>
  </definedNames>
  <calcPr calcId="162913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AC34" i="2" l="1"/>
  <c r="AB11" i="2"/>
  <c r="AA11" i="2"/>
  <c r="Z11" i="2"/>
  <c r="AE33" i="2"/>
  <c r="AE17" i="2"/>
  <c r="AE11" i="2"/>
  <c r="AE8" i="2"/>
  <c r="AE6" i="2" s="1"/>
  <c r="AF33" i="2"/>
  <c r="AF6" i="2" s="1"/>
  <c r="AG33" i="2"/>
  <c r="AG6" i="2"/>
  <c r="AH33" i="2"/>
  <c r="AH6" i="2"/>
  <c r="AI33" i="2"/>
  <c r="AI6" i="2"/>
  <c r="AJ33" i="2"/>
  <c r="AJ6" i="2" s="1"/>
  <c r="AK33" i="2"/>
  <c r="AK6" i="2" s="1"/>
  <c r="AL33" i="2"/>
  <c r="AL6" i="2"/>
  <c r="AM33" i="2"/>
  <c r="AM6" i="2"/>
  <c r="AN33" i="2"/>
  <c r="AN6" i="2" s="1"/>
  <c r="AO33" i="2"/>
  <c r="AO6" i="2"/>
  <c r="AP33" i="2"/>
  <c r="AP6" i="2"/>
  <c r="AQ33" i="2"/>
  <c r="AQ6" i="2"/>
  <c r="AR33" i="2"/>
  <c r="AR6" i="2" s="1"/>
  <c r="AS33" i="2"/>
  <c r="AS6" i="2"/>
  <c r="AT33" i="2"/>
  <c r="AT6" i="2" s="1"/>
  <c r="AY33" i="2"/>
  <c r="AY6" i="2"/>
  <c r="AZ33" i="2"/>
  <c r="AZ6" i="2"/>
  <c r="BA33" i="2"/>
  <c r="BA6" i="2" s="1"/>
  <c r="BB33" i="2"/>
  <c r="BB6" i="2" s="1"/>
  <c r="BC33" i="2"/>
  <c r="BC6" i="2"/>
  <c r="BD33" i="2"/>
  <c r="BD6" i="2"/>
  <c r="BE33" i="2"/>
  <c r="BE6" i="2" s="1"/>
  <c r="BF33" i="2"/>
  <c r="BF6" i="2"/>
  <c r="BG33" i="2"/>
  <c r="BG6" i="2"/>
  <c r="BH33" i="2"/>
  <c r="BH6" i="2"/>
  <c r="BI33" i="2"/>
  <c r="BI6" i="2"/>
  <c r="BJ33" i="2"/>
  <c r="BJ6" i="2"/>
  <c r="BK33" i="2"/>
  <c r="BK6" i="2"/>
  <c r="BL33" i="2"/>
  <c r="BL6" i="2"/>
  <c r="BM33" i="2"/>
  <c r="BM6" i="2"/>
  <c r="BN33" i="2"/>
  <c r="BN6" i="2"/>
  <c r="BO33" i="2"/>
  <c r="BO6" i="2"/>
  <c r="BP33" i="2"/>
  <c r="BP6" i="2"/>
  <c r="BQ33" i="2"/>
  <c r="BQ6" i="2"/>
  <c r="BR33" i="2"/>
  <c r="BR6" i="2" s="1"/>
  <c r="BS33" i="2"/>
  <c r="BS6" i="2"/>
  <c r="BT33" i="2"/>
  <c r="BT6" i="2"/>
  <c r="BU33" i="2"/>
  <c r="BU6" i="2" s="1"/>
  <c r="BV33" i="2"/>
  <c r="BV6" i="2"/>
  <c r="BW33" i="2"/>
  <c r="BW6" i="2"/>
  <c r="BX33" i="2"/>
  <c r="BX6" i="2"/>
  <c r="BY33" i="2"/>
  <c r="BY6" i="2"/>
  <c r="BZ33" i="2"/>
  <c r="BZ6" i="2"/>
  <c r="CA33" i="2"/>
  <c r="CA6" i="2"/>
  <c r="AD33" i="2"/>
  <c r="AD6" i="2" s="1"/>
  <c r="V33" i="2"/>
  <c r="W33" i="2"/>
  <c r="X33" i="2"/>
  <c r="X6" i="2" s="1"/>
  <c r="Y33" i="2"/>
  <c r="Z33" i="2"/>
  <c r="Z6" i="2" s="1"/>
  <c r="AA33" i="2"/>
  <c r="AB33" i="2"/>
  <c r="AC33" i="2"/>
  <c r="U33" i="2"/>
  <c r="AB17" i="2"/>
  <c r="AA17" i="2"/>
  <c r="Z17" i="2"/>
  <c r="Y17" i="2"/>
  <c r="V17" i="2"/>
  <c r="W17" i="2"/>
  <c r="X17" i="2"/>
  <c r="U17" i="2"/>
  <c r="V11" i="2"/>
  <c r="W11" i="2"/>
  <c r="X11" i="2"/>
  <c r="Y11" i="2"/>
  <c r="U11" i="2"/>
  <c r="V8" i="2"/>
  <c r="V6" i="2" s="1"/>
  <c r="W8" i="2"/>
  <c r="W7" i="2" s="1"/>
  <c r="X8" i="2"/>
  <c r="X7" i="2" s="1"/>
  <c r="Y8" i="2"/>
  <c r="Y6" i="2" s="1"/>
  <c r="Z8" i="2"/>
  <c r="Z7" i="2" s="1"/>
  <c r="AA8" i="2"/>
  <c r="AA6" i="2" s="1"/>
  <c r="AB8" i="2"/>
  <c r="AB7" i="2" s="1"/>
  <c r="AC8" i="2"/>
  <c r="AC6" i="2" s="1"/>
  <c r="U8" i="2"/>
  <c r="U7" i="2" s="1"/>
  <c r="AF11" i="2"/>
  <c r="AU34" i="2"/>
  <c r="AU33" i="2"/>
  <c r="AU6" i="2" s="1"/>
  <c r="AU32" i="2"/>
  <c r="AU27" i="2"/>
  <c r="AU26" i="2"/>
  <c r="AV26" i="2"/>
  <c r="AW26" i="2"/>
  <c r="AX26" i="2"/>
  <c r="AU23" i="2"/>
  <c r="AU22" i="2"/>
  <c r="AV22" i="2"/>
  <c r="AW22" i="2"/>
  <c r="AX22" i="2"/>
  <c r="AU14" i="2"/>
  <c r="AV14" i="2"/>
  <c r="AW14" i="2"/>
  <c r="AX14" i="2" s="1"/>
  <c r="AU10" i="2"/>
  <c r="AV10" i="2"/>
  <c r="AW10" i="2"/>
  <c r="AX10" i="2"/>
  <c r="AU9" i="2"/>
  <c r="AV9" i="2"/>
  <c r="AW9" i="2"/>
  <c r="AX9" i="2" s="1"/>
  <c r="AC11" i="2"/>
  <c r="AD11" i="2"/>
  <c r="AC17" i="2"/>
  <c r="AF17" i="2"/>
  <c r="AF8" i="2"/>
  <c r="AF7" i="2"/>
  <c r="AD8" i="2"/>
  <c r="AD17" i="2"/>
  <c r="AV34" i="2"/>
  <c r="AW34" i="2" s="1"/>
  <c r="AV33" i="2"/>
  <c r="AV6" i="2"/>
  <c r="AD7" i="2"/>
  <c r="Y7" i="2"/>
  <c r="AA7" i="2"/>
  <c r="W6" i="2"/>
  <c r="AB6" i="2"/>
  <c r="AX34" i="2" l="1"/>
  <c r="AX33" i="2" s="1"/>
  <c r="AX6" i="2" s="1"/>
  <c r="AW33" i="2"/>
  <c r="AW6" i="2" s="1"/>
  <c r="AE7" i="2"/>
  <c r="V7" i="2"/>
  <c r="U6" i="2"/>
  <c r="AC7" i="2"/>
</calcChain>
</file>

<file path=xl/comments1.xml><?xml version="1.0" encoding="utf-8"?>
<comments xmlns="http://schemas.openxmlformats.org/spreadsheetml/2006/main">
  <authors>
    <author>Фролова</author>
  </authors>
  <commentList>
    <comment ref="AB4" authorId="0" shapeId="0">
      <text>
        <r>
          <rPr>
            <b/>
            <sz val="11"/>
            <color indexed="81"/>
            <rFont val="Tahoma"/>
            <family val="2"/>
            <charset val="204"/>
          </rPr>
          <t>Фролова:</t>
        </r>
        <r>
          <rPr>
            <sz val="11"/>
            <color indexed="81"/>
            <rFont val="Tahoma"/>
            <family val="2"/>
            <charset val="204"/>
          </rPr>
          <t xml:space="preserve">
уточненные данные за 2017-2019 по последним данным УФНС (письмо 09-18/04/37665 дсп от 09.10.2020 и расчетом исходя из уточненных данных УФНС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4" authorId="0" shapeId="0">
      <text>
        <r>
          <rPr>
            <b/>
            <sz val="11"/>
            <color indexed="81"/>
            <rFont val="Tahoma"/>
            <family val="2"/>
            <charset val="204"/>
          </rPr>
          <t>Фролова:</t>
        </r>
        <r>
          <rPr>
            <sz val="11"/>
            <color indexed="81"/>
            <rFont val="Tahoma"/>
            <family val="2"/>
            <charset val="204"/>
          </rPr>
          <t xml:space="preserve">
резкий рост объема НР обусловлен действием в 2020 году мер поддержки пострадавшим отраслям в условиях распространения COVID-19 - см. 29-РЗ от 11.6.2020</t>
        </r>
      </text>
    </comment>
  </commentList>
</comments>
</file>

<file path=xl/sharedStrings.xml><?xml version="1.0" encoding="utf-8"?>
<sst xmlns="http://schemas.openxmlformats.org/spreadsheetml/2006/main" count="596" uniqueCount="235">
  <si>
    <t>НПА устанавливающий льготу</t>
  </si>
  <si>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</si>
  <si>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</si>
  <si>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</si>
  <si>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</si>
  <si>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</si>
  <si>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</si>
  <si>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</si>
  <si>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№ п/п</t>
  </si>
  <si>
    <t>Социальная поддержка населения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</si>
  <si>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</si>
  <si>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</si>
  <si>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</si>
  <si>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</si>
  <si>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</si>
  <si>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</si>
  <si>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</si>
  <si>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</si>
  <si>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</si>
  <si>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</si>
  <si>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</si>
  <si>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</si>
  <si>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</si>
  <si>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</si>
  <si>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</si>
  <si>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</si>
  <si>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</si>
  <si>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</si>
  <si>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2021 год (прогноз)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</si>
  <si>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</si>
  <si>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</si>
  <si>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</si>
  <si>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</si>
  <si>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</si>
  <si>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</si>
  <si>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</si>
  <si>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</si>
  <si>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Расходные обязательства по полномочиям в сфере поддержки малого и среднего предпринимательства</t>
  </si>
  <si>
    <t>Осуществление дорожной деятельности</t>
  </si>
  <si>
    <t>Организация транспортного обслуживания населения:</t>
  </si>
  <si>
    <t>Тарифное регулирование в сфере коммунального хозяйства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</si>
  <si>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</si>
  <si>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</si>
  <si>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</si>
  <si>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</si>
  <si>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</si>
  <si>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Территориальная принадлежность налоговой льготы (ОЭЗ/ ТОСЭР/ Моногород)</t>
  </si>
  <si>
    <t>Наименование субъекта Российской Федерации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</si>
  <si>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</si>
  <si>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 субъектов РФ,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</si>
  <si>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</si>
  <si>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</si>
  <si>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</si>
  <si>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</si>
  <si>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</si>
  <si>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</si>
  <si>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</si>
  <si>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</si>
  <si>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</si>
  <si>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</si>
  <si>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</si>
  <si>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</si>
  <si>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</si>
  <si>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</si>
  <si>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Поддержка экономики, малого и среднего предпринимательства</t>
  </si>
  <si>
    <t>Образование</t>
  </si>
  <si>
    <t>Физическая культура и спорт</t>
  </si>
  <si>
    <t>Целевой показатель (индикатор)
в связи с предоставлением налоговых льгот, освобождений и иных преференций</t>
  </si>
  <si>
    <t>Республика Алтай</t>
  </si>
  <si>
    <t xml:space="preserve">Закон Республики Алтай от 25.09.2008 года № 82-РЗ "Об установлении пониженной налоговой ставки налога на прибыль организаций, подлежащего зачислению в республиканский бюджет Республики Алтай"
</t>
  </si>
  <si>
    <t xml:space="preserve">Закон Республики Алтай от 27.11.2002 года № 7-12
"О транспортном налоге на территории Республики Алтай"
</t>
  </si>
  <si>
    <t>Закон Республики Алтай от 27.11.2002 № 7-12
"О транспортном налоге на территории Республики Алтай"</t>
  </si>
  <si>
    <t>Закон Республики Алтай от 21.11.2003 № 16-1 "О налоге на имущество организаций на территории Республики Алтай"</t>
  </si>
  <si>
    <t>Закон Республики Алтай от 23.11.2015 № 71-РЗ "Об установлении налоговой ставки в размере 0% для впервые зарегистрированных налогоплательщиков - индивидуальных предпринимателей при применении упрощенной и (или) патентной систем налогообложения на территории Республики Алтай"</t>
  </si>
  <si>
    <t>Организации - социальные инвесторы</t>
  </si>
  <si>
    <t>Организации, реализующие на территории Республики Алтай инвестиционные проекты регионального значения</t>
  </si>
  <si>
    <t xml:space="preserve">Физические лица, имеющие звание Героя Советского Союза, Героя Российской Федерации, имеющие удостоверение ветерана труда (при достижении возраста, дающего право на назначение страховой пенсии по старости), имеющие инвалидность 1 и 2 группы,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</si>
  <si>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>Владельцы автомобилей отечественного производства</t>
  </si>
  <si>
    <t xml:space="preserve">Учреждения социального обслуживания населения </t>
  </si>
  <si>
    <t>Организации автотранспорта общего пользования городского, пригородного сообщения</t>
  </si>
  <si>
    <t>Организации - в отношении газораспределительных сетей</t>
  </si>
  <si>
    <t>Организации, предоставляющие все квартиры в отдельно стоящем многоквартирном доме либо отдельном его подъезде гражданам на основании договоров найма жилого помещения - в отношении объектов жилищного фонда, предоставляемых гражданам на основании договоров найма жилого помещения</t>
  </si>
  <si>
    <t>Организации - в отношении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</si>
  <si>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</si>
  <si>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Организации, осуществляющие производство, переработку и хранение сельскохозяйственной продукции</t>
  </si>
  <si>
    <t>Организации - в отношении автомобильных дорог общего пользования республиканского и местного значения</t>
  </si>
  <si>
    <t>Организации - в отношении имущества гидроэлектростанций</t>
  </si>
  <si>
    <t>Организации, инвестиционным проектам которых придан статус регионального значения</t>
  </si>
  <si>
    <t>Организации - в отношении имущества аэродромов</t>
  </si>
  <si>
    <t>Организации, привлеченные органами управления ОЭЗ для выполнения своих функций по созданию объектов недвижимости, расположенных в границах ОЭЗ туристско-рекреационного типа</t>
  </si>
  <si>
    <t>Организации, получающие субсидии из республиканского бюджета Республики Алтай на возмещение части затрат, возникших в связи с оказанием услуг, осуществляемых в целях поддержки и развития физической культуры и спорта, включая оздоровление и отдых детей - в отношении имущества плавательных бассейнов</t>
  </si>
  <si>
    <t>Негосударственные дошкольные образовательные организации</t>
  </si>
  <si>
    <t>Организации - в отношении имущества, приобретенного и (или) созданного в соответствии с заключенными энергосервисными договорами (контрактами) организациями, выполняющими мероприятия в области энергосбережения и повышения энергетической эффективности в государственных учреждениях</t>
  </si>
  <si>
    <t>Владельцы имущества, налоговая база в отношении которого определяется как кадастровая стоимость (административно-деловые центры и торговые центры (комплексы), нежилые помещения под офисы, торговые объекты и т.д.)
объекты недвижимого имущества иностранных организаций</t>
  </si>
  <si>
    <t xml:space="preserve">Налогоплательщики, осуществляющие виды предпринимательской деятельности, установленные законом (лесоводство и лесозаготовки; производство пищевых продуктов; производство напитков; производство одежды и т.д.)
</t>
  </si>
  <si>
    <t>ИП, впервые зарегистрированные после и осуществляющие виды предпринимательской деятельности в производственной, социальной и (или) научной сферах, а также в сфере бытовых услуг населению, установленные законом</t>
  </si>
  <si>
    <t>(1) ограниченный, до даты прекращения участия в инвестиционной программе в социальной сфере в Республике Алтай</t>
  </si>
  <si>
    <t>(1) ограниченный, до даты прекращения действия статуса регионального значения</t>
  </si>
  <si>
    <t>(2) неограниченный (до даты прекращения действия льготы)</t>
  </si>
  <si>
    <t>(1) ограниченный - дата прекращения действия льготы установлена законом</t>
  </si>
  <si>
    <t>(1) ограниченный - срок применения льготы установлен законом 2013-2018 гг</t>
  </si>
  <si>
    <t>(1) ограниченный - срок применения льготы установлен законом 2015-2019 гг</t>
  </si>
  <si>
    <t xml:space="preserve">(1) ограниченный - в течение 2 налоговых периодов в пределах 2 календарных лет
</t>
  </si>
  <si>
    <t>(1) ограниченный - в течение 2 налоговых периодов в пределах 2 календарных лет</t>
  </si>
  <si>
    <t>(2) не установлено</t>
  </si>
  <si>
    <t>Пониженная налоговая ставка (13,5%) налога на прибыль организаций, подлежащего зачислению в республиканский бюджет Республики Алтай, для организаций - социальных инвесторов, являющихся участниками республиканской инвестиционной программы в социальной сфере</t>
  </si>
  <si>
    <t xml:space="preserve">Пониженная налоговая ставка (13,5%) налога на прибыль организаций, подлежащего зачислению в республиканский бюджет Республики Алтай, для организаций, осуществляющих инвестиционные проекты, которым придан статус регионального значения
</t>
  </si>
  <si>
    <t>Пониженные налоговые ставки для Героев Советского Союза, Героев Российской Федерации, ветеранов труда, достигших возраста, дающего право на назначение страховой пенсии по старости, инвалидов 1 и 2 группы, а также для лиц, награжденных орденами Славы трех степеней, орденами и медалями СССР за самоотверженный труд и безупречную службу в тылу в годы Великой Отечественной войны
 в отношении отдельных категорий транспортных средств</t>
  </si>
  <si>
    <t xml:space="preserve">Пониженные ставки для налогоплательщиков налога в отношении легковых автомобилей отечественного производства
</t>
  </si>
  <si>
    <t xml:space="preserve"> Пониженные налоговые ставки по транспортному налогу, для организаций - социальных инвесторов, являющихся участниками республиканской инвестиционной программы в социальной сфере
</t>
  </si>
  <si>
    <t>освобождение от уплаты транспортного налога организаций социального обслуживания, созданных в форме учреждений, имеющих специальный транспорт, для обслуживания граждан пожилого возраста и инвалидов</t>
  </si>
  <si>
    <t>Пониженные налоговые ставки для организаций автотранспорта общего пользования городского, пригородного сообщения (кроме такси) по транспортным средствам, осуществляющим льготные перевозки отдельных категорий граждан по единым социальным проездным билетам и микропроцессорным пластиковым картам "Социальная карта жителя Республики Алтай" в соответствии с заключенными контрактами (договорами) с бюджетными учреждениями Республики Алтай в сфере социальной поддержки населения</t>
  </si>
  <si>
    <t>Пониженная налоговая ставка (0,7%) в отношении имущества газораспределительных сетей</t>
  </si>
  <si>
    <t>Пониженная налоговая ставка (0,4%) организациям, предоставляющим все квартиры в отдельно стоящем многоквартирном доме либо отдельном его подъезде гражданам на основании договоров найма жилого помещения - в отношении объектов жилищного фонда, предоставляемых гражданам на основании договоров найма жилого помещения</t>
  </si>
  <si>
    <t>Пониженная налоговая ставка (0,2%) для организаций - в отношении признаваемых объектами налогообложения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</si>
  <si>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Пониженная налоговая ставка (0,2%) для организаций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</si>
  <si>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 xml:space="preserve"> Пониженная налоговая ставка (0%) по налогу на имущество организаций, для организаций - социальных инвесторов, являющихся участниками республиканской инвестиционной программы в социальной сфере</t>
  </si>
  <si>
    <t>Пониженная налоговая ставка (0%) для организаций , осуществляющие производство, переработку и хранение сельскохозяйственной продукции при условии, что выручка от указанных видов деятельности составляет не менее 70% от реализации продукции (работ, услуг)</t>
  </si>
  <si>
    <t>Пониженная налоговая ставка (0%) для организаций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</t>
  </si>
  <si>
    <t>Пониженная налоговая ставка (0%) для организаций - в отношении признаваемого объектом налогообложения имущества гидроэлектростанций, содержание которых полностью или частично финансируется за счет средств республиканского бюджета Республики Алтай и (или) местных бюджетов</t>
  </si>
  <si>
    <t>Пониженная налоговая ставка (0%) для организаций, инвестиционным проектам которых придан статус регионального значения - в отношении имущества, используемого для реализации инвестиционных проектов регионального значения</t>
  </si>
  <si>
    <t>Пониженная налоговая ставка (0%) для организаций - в отношении признаваемого объектом налогообложения имущества имущества аэродромов</t>
  </si>
  <si>
    <t>Пониженная налоговая ставка (0%) для организаций, привлеченных органами управления ОЭЗ для выполнения своих функций по созданию объектов недвижимости, расположенных в границах ОЭЗ туристско-рекреационного типа, созданной на территориях муниципального образования "Майминский район" и муниципального образования "Чемальский район" в Республике Алтай, и на прилегающей к ней территории, и управлению этими объектами</t>
  </si>
  <si>
    <t>Пониженная налоговая ставка (0%) для организаций, получающих субсидии из республиканского бюджета Республики Алтай на возмещение части затрат, возникших в связи с оказанием услуг, осуществляемых в целях поддержки и развития физической культуры и спорта, включая оздоровление и отдых детей - в отношении имущества плавательных бассейнов</t>
  </si>
  <si>
    <t>Пониженная налоговая ставка (0%) для негосударственных дошкольных образовательных организаций</t>
  </si>
  <si>
    <t>Пониженные налоговые ставки (0,4% в 2013 году, 0,7% в 2014 году, 1,0% в 2015 году, 1,3% в 2016 году, 1,6% в 2017 году, 1,9% в 2018 году) -в отношении имущества, приобретенного и (или) созданного в соответствии с заключенными энергосервисными договорами (контрактами) организациями, выполняющими мероприятия в области энергосбережения и повышения энергетической эффективности в государственных учреждениях Республики Алтай и муниципальных учреждениях в Республике Алтай</t>
  </si>
  <si>
    <t>Пониженная налоговая ставка (0,7% в 2015 г; 0,9% в 2016 г; 1,1% в 2017 г;, 1,3% в 2018 г; 1,5% в 2019 г) в отношении объектов недвижимого имущества (административно-деловые центры и торговые центры (комплексы) и помещения в них, нежилые помещения для размещения офисов, торговых объектов, объектов общественного питания и бытового обслуживания), налоговая база которых определяется как кадастровая стоимость имущества, за исключением объектов недвижимого имущества, права собственности на которые возникли с 1 января 2008 года</t>
  </si>
  <si>
    <t>Пониженная (5%) ставка налога для налогоплательщиков осуществляющих опредленные виды деятельности и выбравших в качестве объекта налогообложения доходы, уменьшенные на величину расходов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</si>
  <si>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</si>
  <si>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 на территории Республики Алтай</t>
  </si>
  <si>
    <t xml:space="preserve">Инвестиционное обеспечение строительства объектов в социальной сфере Республики Алтай;
 Создание условий для развития системы предоставления качественного общедоступного и бесплатного общего образования в Республике Алтай;                                             Организация строительства, реконструкции и приобретения объектов здравоохранения </t>
  </si>
  <si>
    <t>Развитие экономического потенциала и предпринимательства на территории Республики Алтай.</t>
  </si>
  <si>
    <t>Повышение уровня и качества жизни граждан, нуждающихся в социальной поддержке, снижение социального неравентсва</t>
  </si>
  <si>
    <t>Поддержка производства отечественных автомобилей</t>
  </si>
  <si>
    <t xml:space="preserve">Повышение уровня доступности приоритетных объектов и услуг в приоритетных сферах жизнедеятельности инвалидов и пожилых граждан
</t>
  </si>
  <si>
    <t>Развитие экономического потенциала и предпринимательства на территории Республики Алтай</t>
  </si>
  <si>
    <t>Повышение уровня и качества жизни граждан, нуждающихся в социальной поддержке, снижение социального неравенства и содействие занятости населения</t>
  </si>
  <si>
    <t>Снижение тарифной нагрузки на конечных потребителей природным газом, рост инвестиций в сферу ЖКХ</t>
  </si>
  <si>
    <t>Сдерживание роста платы граждан по договорам найма жилого помещения (арендного жилья)</t>
  </si>
  <si>
    <t xml:space="preserve">Обеспечение развития жилищно-коммунального комплекса в Республике Алтай, исключение встречных финансовых потоков
</t>
  </si>
  <si>
    <t xml:space="preserve">Исключение встречных финансовых потоков
</t>
  </si>
  <si>
    <t>Обеспечение устойчивого функционирования агропромышленного комплекса Республики Алтай</t>
  </si>
  <si>
    <t xml:space="preserve">Обеспечение развития жилищно-коммунального комплекса в Республике Алтай, Исключение встречных финансовых потоков
</t>
  </si>
  <si>
    <t xml:space="preserve">Обеспечение развития транспортного комплекса
</t>
  </si>
  <si>
    <t xml:space="preserve"> Повышение доступности качественного образования, соответствующего требованиям инновационного развития экономики и современным потребностям общества.</t>
  </si>
  <si>
    <t xml:space="preserve">Обеспечение развития жилищно-коммунального комплекса в Республике Алтай. </t>
  </si>
  <si>
    <t>Развитие экономического потенциала и предпринимательства на территории Республики Алтай. Реализация поручения Президента Российской Федерации от 19.10.2016 г. № ПР-2007 в части обеспечения социально приемлемого уровня налоговой нагрузки на граждан с учетом сложившегося уровня доходов населения и иных показателей социально-экономического развития регионов</t>
  </si>
  <si>
    <t xml:space="preserve">Инвестиционное обеспечение строительства объектов в социальной сфере Республики Алтай;
 Создание условий для развития системы предоставления качественного общедоступного и бесплатного общего образования в Республике Алтай;                          Организация строительства, реконструкции и приобретения объектов здравоохранения </t>
  </si>
  <si>
    <t>Налог на прибыль</t>
  </si>
  <si>
    <t>Транспортный налог</t>
  </si>
  <si>
    <t>Упрощенная система налогообложения</t>
  </si>
  <si>
    <t>Патентная система налогообложения</t>
  </si>
  <si>
    <t xml:space="preserve">пониженная ставка </t>
  </si>
  <si>
    <t xml:space="preserve">освобождение от налогообложения </t>
  </si>
  <si>
    <t>признана утратившей силу</t>
  </si>
  <si>
    <t>окончен срок действия налоговой льготы</t>
  </si>
  <si>
    <t>(окончен срок действия пониженной налоговой ставки)</t>
  </si>
  <si>
    <t>0 (окончен срок действия пониженной налоговой ставки)</t>
  </si>
  <si>
    <t>окончен срок действия пониженной налоговой ставки</t>
  </si>
  <si>
    <t>-</t>
  </si>
  <si>
    <t>Да</t>
  </si>
  <si>
    <t>Нет</t>
  </si>
  <si>
    <t xml:space="preserve">                   Нет</t>
  </si>
  <si>
    <t>Рост объема инвестиций в основной капитал (за исключением бюджетных средств) в расчете на душу населения на 11,9% (с 43 129,7 рублей в 2016 году до 48 270,3 рублей в 2017 году), рост доли продукции произведенной СМСП в общем объеме валового регионального продукта на 7,2 % (с 27,7 % в 2016 году до 34,9% в 2017 году (расчетно)). Положительный совокупный бюджетный эффект  3 795 тыс. рублей.</t>
  </si>
  <si>
    <t>льгота не применялась</t>
  </si>
  <si>
    <t>1) Прирост объема потребления природного газа на территории Республики Алтай на 2 млн. м. куб. (с 46,8 в 2016 году до 48,8 в 2017 году); 2) прирост протяженности построенных газораспределительных сетей на 10,85 км.; 3) Отрицательный совокупный бюджетный эффект  -62 188 тыс. рублей</t>
  </si>
  <si>
    <t>10 Доля  расходов на оплату жилищно-коммунальных услуг в совокупном доходе семьи в размере 22%, 2) снижение встречных финансовых потоков на 6 876 тыс. рублей</t>
  </si>
  <si>
    <t>Снижение  встречных финансовых потоков на 160 974 тыс. рублей</t>
  </si>
  <si>
    <t>Снижение  встречных финансовых потоков на 228 050  тыс. рублей</t>
  </si>
  <si>
    <t>1) Рост объема инвестиций в основной капитал (за исключением бюджетных средств) в расчете на душу населения в 2017 году по сравнению с 2016 годом на 11,9% (с 43 129,7 рублей в 2016 году до 48 270,3 рублей в 2017 году), 2) рост доли продукции произведенной СМСП в общем объеме валового регионального продукта на на 7,2 % (с 27,7 % в 2016 году до 34,9 % в 2017 году (расчетно)). 3) Отрицательный совокупный бюджетный эффект в размере - 50 880 тыс. рублей.</t>
  </si>
  <si>
    <t>отрицательный совокупный бюджетный эффект в размере - 2 769 тыс. рублей</t>
  </si>
  <si>
    <t>налоговая ставка не применялась</t>
  </si>
  <si>
    <t>1) Рост объема инвестиций в основной капитал (за исключением бюджетных средств) в расчете на душу населения в 2017 году по сравнению с 2016 годом на 11,9% (с 43 129,7 рублей в 2016 году до 48 270,3 рублей в 2017 году), 2) рост доли продукции произведенной СМСП в общем объеме валового регионального продукта на на 7,2 % (с 27,7 % в 2016 году до 34,9 % в 2017 году (расчетно)). 3) Отрицательный совокупный бюджетный эффект в размере - 15 861 тыс. рублей.</t>
  </si>
  <si>
    <t xml:space="preserve">1) Рост объема инвестиций в основной капитал (за исключением бюджетных средств) в расчете на душу населения в 2017 году по сравнению с 2016 годом на 11,9% (с 43 129,7 рублей в 2016 году до 48 270,3 рублей в 2017 году), 2) рост доли продукции произведенной СМСП в общем объеме валового регионального продукта на на 7,2 % (с 27,7 % в 2016 году до 34,9 в 2017 году (расчетно)). </t>
  </si>
  <si>
    <t xml:space="preserve">юридические лица </t>
  </si>
  <si>
    <t>физические лица</t>
  </si>
  <si>
    <t>юридические и физические лица</t>
  </si>
  <si>
    <t>юридические лица и индивидуальные предприниматели</t>
  </si>
  <si>
    <t>индивидуальные предприниматели</t>
  </si>
  <si>
    <t>6;7;8;10;11</t>
  </si>
  <si>
    <t>1) Количество объектов социальной сферы, по которым осуществлялось строительство, завершение строительства и техническое перевооружение, единиц; 2) Рост чистой прибыли, в %, 3) Бюджетный эффект, тыс. рублях.</t>
  </si>
  <si>
    <t xml:space="preserve">Рост объема инвестиций в основной капитал (за исключением бюджетных средств) в расчете на душу населения, рост доли продукции произведенной СМСП в общем объеме валового регионального продукта. </t>
  </si>
  <si>
    <t>1) Дополнительный доход  физического лица,  относящегося к социально незащищенным категориям населения, применившего  установленную налоговую льготу, в рублях.  2) Доля граждан, получающих льготы по транспортному налогу, в общем количестве льготных категорий граждан, в%. 3) Удовлетворенность граждан от применения налоговой льготы</t>
  </si>
  <si>
    <t>Рост количества произведенных автомобилей отечественного производства</t>
  </si>
  <si>
    <t xml:space="preserve">Доля доступных для инвалидов и других маломобильных групп населения приоритетных объектов социальной, транспортной, инженерной инфраструктуры, в общем количестве приоритетных объектов Республики Алтай, в%
</t>
  </si>
  <si>
    <t>Рост объема инвестиций в основной капитал (за исключением бюджетных средств) в расчете на душу населения, рост доли продукции произведенной СМСП в общем объеме валового регионального продукта.</t>
  </si>
  <si>
    <t>Количество организаций осуществляющих  льготные перевозки  автотранспортом отдельных категорий граждан по единым социальным проездным билетам и микропроцессорным пластиковым картам "Социальная карта жителя Республики Алтай" в соответствии с заключенными контрактами (договорами) с бюджетными учреждениями Республики Алтай в сфере социальной поддержки населения</t>
  </si>
  <si>
    <t xml:space="preserve">1) Ежегодный прирост объем потребления природного газа на территории Республики Алтай, 2) ежегодный прирост протяженности построенных газораспределительных сетей </t>
  </si>
  <si>
    <t>Коэффициент доступности жилья для населения Республики Алтай</t>
  </si>
  <si>
    <t>1) Достижение доли  расходов на оплату жилищно-коммунальных услуг в совокупном доходе семьи в размере 22%; 2) снижение встречных финансовых потоков, тыс. рублей.</t>
  </si>
  <si>
    <t>Снижение встречных финансовых потоков, тыс. рублей.</t>
  </si>
  <si>
    <t xml:space="preserve">1) Количество объектов социальной сферы, по которым осуществлялось строительство, завершение строительства и техническое перевооружение, единиц; 2) Рост остаточной стоимости основных средств, в%. </t>
  </si>
  <si>
    <t>1) Рост остаточной стоимости основных средств, в%. 2) Бюджетный эффект, тыс. рублей.</t>
  </si>
  <si>
    <t>Снижение встречных финансовых потоков, тыс. рублей</t>
  </si>
  <si>
    <t xml:space="preserve">Рост годового максимума потребления электрической энергии бюджетными учреждениями и индивидуальными предпринимателями на территориях Республики Алтай, технологически не связанных с Единой энергетической системой России и технологически изолированных территориальных электроэнергетических системах. Снижение встречных финансовых потоков
</t>
  </si>
  <si>
    <t>1) Рост объема инвестиций в основной капитал (за исключением бюджетных средств) в расчете на душу населения, 2) рост доли продукции произведенной СМСП в общем объеме валового регионального продукта. 3) Бюджетный эффект, тыс. рублей.</t>
  </si>
  <si>
    <t>1) Количество перевезенных пассажиров, организациями, применившими налоговые льготы (тыс. человек в год)</t>
  </si>
  <si>
    <t>Снижение встречных финансовых потоков</t>
  </si>
  <si>
    <t>Количество негосударственных образовательных учреждений</t>
  </si>
  <si>
    <t xml:space="preserve">Экономия финансовых средств после проведения энергосберегающих технических мероприятий на системах теплоснабжения, электроснабжения, системах водоснабжения и водоотведения и модернизации оборудования на объектах, участвующих в предоставлении коммунальных услуг
</t>
  </si>
  <si>
    <t>1) Рост объема инвестиций в основной капитал (за исключением бюджетных средств) в расчете на душу населения, 2) рост доли продукции произведенной СМСП в общем объеме валового регионального продукта, 3) Бюджетный эффект, тыс. рублях.</t>
  </si>
  <si>
    <t>1) Рост объема инвестиций в основной капитал (за исключением бюджетных средств) в расчете на душу населения, 2) рост доли продукции произведенной СМСП в общем объеме валового регионального продукта.</t>
  </si>
  <si>
    <t>15 (объект налогообложения доходы-расходы), 6 ((объект налогообложения доходы)</t>
  </si>
  <si>
    <t>15  (объект налогообложения доходы-расходы)</t>
  </si>
  <si>
    <t>30 руб, 40 руб.</t>
  </si>
  <si>
    <t xml:space="preserve"> 4 руб., 6,5 руб., 8 руб., 10 руб., 14 руб., 15 руб., 19,5 руб., 20 руб.,  25 руб., 30 руб., 40 руб., 45 руб., 60 руб.,  65 руб.,  70 руб., 80 руб., 100 руб., 120 руб.,  145 руб., 545 руб.</t>
  </si>
  <si>
    <t>8 руб.</t>
  </si>
  <si>
    <t>4 руб., 6,5 руб., 8 руб., 10 руб., 14 руб., 15 руб.,  19,5 руб., 20 руб.</t>
  </si>
  <si>
    <t>2.4.</t>
  </si>
  <si>
    <t>Образование, Культура, Расходные обязательства по осуществлению полномочий в сфере здравоохранения, Социальная поддержка населения,  Физическая культура и спорт</t>
  </si>
  <si>
    <t>1) Количество объектов социальной сферы, по которым осуществлялось строительство, завершение строительства и техническое перевооружение, единиц. 2) Бюджетный эффект, тыс. рублях.</t>
  </si>
  <si>
    <t>Перечень налоговых расходов Республики Алтай</t>
  </si>
  <si>
    <t xml:space="preserve">2018 год </t>
  </si>
  <si>
    <t>Эффективность налоговой льготы за 2017 год(да/нет)</t>
  </si>
  <si>
    <t>Эффективность налоговой льготы (комментарии) за 2017 год</t>
  </si>
  <si>
    <r>
      <t xml:space="preserve">1) Дополнительный доход  физического лица,  относящегося к социально незащищенным категориям населения, применившего  установленную налоговую льготу -  1237 рублей. 2) Доля граждан, получающих льготы по транспортному налогу, в общем количестве льготных категорий граждан - 18,5%   </t>
    </r>
    <r>
      <rPr>
        <sz val="10"/>
        <color indexed="10"/>
        <rFont val="Times New Roman"/>
        <family val="1"/>
        <charset val="204"/>
      </rPr>
      <t>3) Удовлетворенность граждан от применения налоговой льготы -да.</t>
    </r>
  </si>
  <si>
    <r>
      <t xml:space="preserve">1) Рост остаточной стоимости основных средств в 2017 году по сравнению с 2016 годом на 14,4% с 88 555 тыс. рублей в 2016 году до 101 292 тыс. рублей в 2017 году. 2) Отрицательный  бюджетный эффект в размере </t>
    </r>
    <r>
      <rPr>
        <sz val="10"/>
        <color indexed="10"/>
        <rFont val="Times New Roman"/>
        <family val="1"/>
        <charset val="204"/>
      </rPr>
      <t>- 7003 тыс. рублей.</t>
    </r>
  </si>
  <si>
    <r>
      <t>1) Рост объема инвестиций в основной капитал (за исключением бюджетных средств) в расчете на душу населения в 2017 году по сравнению с 2016 годом на 11,9% (с 43 129,7 рублей в 2016 году до 48 270,3 рублей в 2017 году), 2) рост доли продукции произведенной СМСП в общем объеме валового регионального продукта на на 7,2 % (с 27,7 % в 2016 году до 34,9 % в 2017 году (расчетно)). 3) Отрицательный совокупный бюджетный эффект в размере -</t>
    </r>
    <r>
      <rPr>
        <sz val="10"/>
        <color indexed="10"/>
        <rFont val="Times New Roman"/>
        <family val="1"/>
        <charset val="204"/>
      </rPr>
      <t xml:space="preserve"> 11 312  т</t>
    </r>
    <r>
      <rPr>
        <sz val="10"/>
        <rFont val="Times New Roman"/>
        <family val="1"/>
        <charset val="204"/>
      </rPr>
      <t>ыс. рублей.</t>
    </r>
  </si>
  <si>
    <t>Технические налоговые расходы</t>
  </si>
  <si>
    <t>Социальные налоговые расходы</t>
  </si>
  <si>
    <t>Стимулирующие налоговые расходы</t>
  </si>
  <si>
    <t>Стимулирующие налоговые расходы  + Социальные налоговые расходы</t>
  </si>
  <si>
    <r>
      <rPr>
        <sz val="10"/>
        <color indexed="10"/>
        <rFont val="Times New Roman"/>
        <family val="1"/>
        <charset val="204"/>
      </rPr>
      <t xml:space="preserve">1) 1 объект социальной сферы по которому осуществлено (осуществляется)  строительство.  </t>
    </r>
    <r>
      <rPr>
        <sz val="10"/>
        <rFont val="Times New Roman"/>
        <family val="1"/>
        <charset val="204"/>
      </rPr>
      <t xml:space="preserve">2) Рост чистой прибыли на 389 % или на  13 482 543 тыс. рублей, 3) Положительный бюджетный эффект 360 702 тыс. рублей (указана разница между начислениями за год и выпадающими доходами). </t>
    </r>
  </si>
  <si>
    <r>
      <rPr>
        <sz val="10"/>
        <color indexed="10"/>
        <rFont val="Times New Roman"/>
        <family val="1"/>
        <charset val="204"/>
      </rPr>
      <t>1) 1 объект социальной сферы по которому осуществлено (осуществляется)  строительство.</t>
    </r>
    <r>
      <rPr>
        <sz val="10"/>
        <rFont val="Times New Roman"/>
        <family val="1"/>
        <charset val="204"/>
      </rPr>
      <t xml:space="preserve"> 2) Положительный бюджетный эффект 292 602 тыс. рублей  (указана разница между годовыми начислениями и выпадающими доходами). </t>
    </r>
  </si>
  <si>
    <r>
      <rPr>
        <sz val="10"/>
        <color indexed="10"/>
        <rFont val="Times New Roman"/>
        <family val="1"/>
        <charset val="204"/>
      </rPr>
      <t xml:space="preserve">1) 1 объект социальной сферы по которому осуществлено (осуществляется)  строительство.  </t>
    </r>
    <r>
      <rPr>
        <sz val="10"/>
        <rFont val="Times New Roman"/>
        <family val="1"/>
        <charset val="204"/>
      </rPr>
      <t xml:space="preserve">2) Рост   остаточной стоимости основных средств в 2017 году по сравнению с  2016 годом на 5% с 9 940 652 тыс. рублей до 10 488 597 тыс. рублей. </t>
    </r>
  </si>
  <si>
    <t>ИТОГО  ПО НАЛОГУ НА ПРИБЫЛЬ ОРГАНИЗАЦИЙ</t>
  </si>
  <si>
    <t>ИТОГО ОБЩИЙ ОБЪЕМ НАЛОГОВЫХ ПРЕФЕРЕНЦИЙ</t>
  </si>
  <si>
    <t>ИТОГО  ПО ТРАНСПОРТНОМУ НАЛОГУ</t>
  </si>
  <si>
    <t xml:space="preserve">ИТОГО  ПО НАЛОГУ НА ИМУЩЕСТВО ОРГАНИЗАЦИЙ  </t>
  </si>
  <si>
    <t>ИТОГО  ПО УПРОЩЕННОЙ СИСТЕМЕ НАЛОГООБЛОЖЕНИЯ</t>
  </si>
  <si>
    <t xml:space="preserve"> </t>
  </si>
  <si>
    <t>ИТОГО ОБЩИЙ ОБЪЕМ НАЛОГОВЫХ ПРЕФЕРЕНЦИЙ ПО НАЛОГУ НА ПРИБЫЛЬ И НАЛОГУ НА ИМУЩЕСТВО ОРГАНИЗАЦИЙ, ТРАНСПОРТНОМУ НАЛОГУ</t>
  </si>
  <si>
    <t>2019 год (отчетный финансовый год)</t>
  </si>
  <si>
    <t>2023 год (прогноз)</t>
  </si>
  <si>
    <t>Закон Республики Алтай от 03.07.2009 № 26-РЗ "Об установлении  налоговых ставок по налогу, взимаемому в связи с применением упрощенной системы налогообложения, для отдельных категорий налогоплательщиков"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</si>
</sst>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</numFmts>
  <fonts count="3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</borders>
  <cellStyleXfs count="44">
    <xf numFmtId="0" fontId="0" fillId="0" borderId="0"/>
    <xf numFmtId="43" fontId="24" fillId="0" borderId="0" applyFont="0" applyFill="0" applyBorder="0" applyAlignment="0" applyProtection="0"/>
    <xf numFmtId="168" fontId="25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0" fontId="3" fillId="0" borderId="0"/>
    <xf numFmtId="0" fontId="28" fillId="0" borderId="0"/>
    <xf numFmtId="0" fontId="3" fillId="0" borderId="0"/>
    <xf numFmtId="0" fontId="29" fillId="0" borderId="0"/>
    <xf numFmtId="0" fontId="3" fillId="0" borderId="0"/>
    <xf numFmtId="4" fontId="5" fillId="0" borderId="2">
      <alignment horizontal="right"/>
    </xf>
    <xf numFmtId="0" fontId="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8" fillId="0" borderId="0"/>
    <xf numFmtId="0" fontId="29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24" fillId="0" borderId="0"/>
    <xf numFmtId="0" fontId="29" fillId="0" borderId="0"/>
    <xf numFmtId="0" fontId="5" fillId="0" borderId="0"/>
    <xf numFmtId="0" fontId="24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30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4" fillId="0" borderId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217">
    <xf numFmtId="0" fontId="0" fillId="0" borderId="0" xfId="0"/>
    <xf numFmtId="16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9" xfId="40" applyNumberFormat="1" applyFont="1" applyFill="1" applyBorder="1" applyAlignment="1">
      <alignment horizontal="center" vertical="center" wrapText="1"/>
    </xf>
    <xf numFmtId="3" fontId="31" fillId="0" borderId="29" xfId="1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32" fillId="0" borderId="2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2" fillId="0" borderId="29" xfId="4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18" fillId="0" borderId="2" xfId="43" applyNumberFormat="1" applyFont="1" applyFill="1" applyBorder="1" applyAlignment="1">
      <alignment horizontal="center" vertical="center" wrapText="1"/>
    </xf>
    <xf numFmtId="3" fontId="18" fillId="0" borderId="2" xfId="39" applyNumberFormat="1" applyFont="1" applyFill="1" applyBorder="1" applyAlignment="1">
      <alignment horizontal="center" vertical="center" wrapText="1"/>
    </xf>
    <xf numFmtId="3" fontId="33" fillId="0" borderId="2" xfId="3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  <xf numFmtId="3" fontId="33" fillId="0" borderId="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18" fillId="0" borderId="16" xfId="39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8" fillId="0" borderId="3" xfId="43" applyNumberFormat="1" applyFont="1" applyFill="1" applyBorder="1" applyAlignment="1">
      <alignment horizontal="center" vertical="center" wrapText="1"/>
    </xf>
    <xf numFmtId="3" fontId="33" fillId="0" borderId="3" xfId="39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3" fillId="0" borderId="16" xfId="39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horizontal="center" vertical="center" wrapText="1"/>
    </xf>
    <xf numFmtId="3" fontId="18" fillId="0" borderId="11" xfId="39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" fontId="18" fillId="0" borderId="5" xfId="43" applyNumberFormat="1" applyFont="1" applyFill="1" applyBorder="1" applyAlignment="1">
      <alignment horizontal="center" vertical="center" wrapText="1"/>
    </xf>
    <xf numFmtId="3" fontId="33" fillId="0" borderId="5" xfId="39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center" vertical="center" wrapText="1"/>
    </xf>
    <xf numFmtId="3" fontId="33" fillId="0" borderId="22" xfId="39" applyNumberFormat="1" applyFont="1" applyFill="1" applyBorder="1" applyAlignment="1">
      <alignment horizontal="center" vertical="center" wrapText="1"/>
    </xf>
    <xf numFmtId="3" fontId="18" fillId="0" borderId="2" xfId="4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2" fillId="0" borderId="32" xfId="39" applyNumberFormat="1" applyFont="1" applyFill="1" applyBorder="1" applyAlignment="1">
      <alignment horizontal="center" vertical="center" wrapText="1"/>
    </xf>
    <xf numFmtId="3" fontId="2" fillId="0" borderId="37" xfId="3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3" fontId="2" fillId="0" borderId="33" xfId="39" applyNumberFormat="1" applyFont="1" applyFill="1" applyBorder="1" applyAlignment="1">
      <alignment horizontal="center" vertical="center" wrapText="1"/>
    </xf>
    <xf numFmtId="3" fontId="2" fillId="0" borderId="38" xfId="3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3" fontId="33" fillId="0" borderId="23" xfId="39" applyNumberFormat="1" applyFont="1" applyFill="1" applyBorder="1" applyAlignment="1">
      <alignment horizontal="center" vertical="center" wrapText="1"/>
    </xf>
    <xf numFmtId="3" fontId="33" fillId="0" borderId="24" xfId="39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6" xfId="39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3" fontId="33" fillId="2" borderId="3" xfId="39" applyNumberFormat="1" applyFont="1" applyFill="1" applyBorder="1" applyAlignment="1">
      <alignment horizontal="center" vertical="center" wrapText="1"/>
    </xf>
    <xf numFmtId="3" fontId="33" fillId="2" borderId="11" xfId="39" applyNumberFormat="1" applyFont="1" applyFill="1" applyBorder="1" applyAlignment="1">
      <alignment horizontal="center" vertical="center" wrapText="1"/>
    </xf>
    <xf numFmtId="3" fontId="33" fillId="2" borderId="5" xfId="39" applyNumberFormat="1" applyFont="1" applyFill="1" applyBorder="1" applyAlignment="1">
      <alignment horizontal="center" vertical="center" wrapText="1"/>
    </xf>
    <xf numFmtId="3" fontId="18" fillId="2" borderId="2" xfId="39" applyNumberFormat="1" applyFont="1" applyFill="1" applyBorder="1" applyAlignment="1">
      <alignment horizontal="center" vertical="center" wrapText="1"/>
    </xf>
    <xf numFmtId="3" fontId="33" fillId="2" borderId="2" xfId="39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center" wrapText="1"/>
    </xf>
    <xf numFmtId="3" fontId="2" fillId="2" borderId="2" xfId="39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3" fontId="2" fillId="2" borderId="32" xfId="39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3" xfId="39" applyNumberFormat="1" applyFont="1" applyFill="1" applyBorder="1" applyAlignment="1">
      <alignment horizontal="center" vertical="center" wrapText="1"/>
    </xf>
    <xf numFmtId="3" fontId="3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33" fillId="2" borderId="12" xfId="0" applyNumberFormat="1" applyFont="1" applyFill="1" applyBorder="1" applyAlignment="1">
      <alignment horizontal="center" vertical="center" wrapText="1"/>
    </xf>
    <xf numFmtId="3" fontId="33" fillId="0" borderId="27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2" borderId="1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34" fillId="2" borderId="15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CC37"/>
  <sheetViews>
    <sheetView tabSelected="1" zoomScale="70" zoomScaleNormal="70" workbookViewId="0">
      <pane ySplit="4" topLeftCell="A32" activePane="bottomLeft" state="frozen"/>
      <selection pane="bottomLeft" activeCell="D34" sqref="D34"/>
    </sheetView>
  </sheetViews>
  <sheetFormatPr defaultRowHeight="15" x14ac:dyDescent="0.25"/>
  <cols>
    <col min="1" max="1" width="9.5703125" style="28" customWidth="1"/>
    <col min="2" max="2" width="17.85546875" style="28" customWidth="1"/>
    <col min="3" max="3" width="38.5703125" style="29" customWidth="1"/>
    <col min="4" max="4" width="37.140625" style="30" customWidth="1"/>
    <col min="5" max="5" width="17.85546875" style="30" hidden="1" customWidth="1"/>
    <col min="6" max="6" width="20.140625" style="30" hidden="1" customWidth="1"/>
    <col min="7" max="7" width="25.28515625" style="30" hidden="1" customWidth="1"/>
    <col min="8" max="8" width="20.28515625" style="30" hidden="1" customWidth="1"/>
    <col min="9" max="9" width="44.85546875" style="2" hidden="1" customWidth="1"/>
    <col min="10" max="10" width="17.7109375" style="2" customWidth="1"/>
    <col min="11" max="11" width="37.42578125" style="2" hidden="1" customWidth="1"/>
    <col min="12" max="12" width="22.5703125" style="2" customWidth="1"/>
    <col min="13" max="13" width="16.5703125" style="2" hidden="1" customWidth="1"/>
    <col min="14" max="14" width="23.5703125" style="2" hidden="1" customWidth="1"/>
    <col min="15" max="15" width="36.28515625" style="2" hidden="1" customWidth="1"/>
    <col min="16" max="16" width="22.85546875" style="2" hidden="1" customWidth="1"/>
    <col min="17" max="17" width="15" style="2" hidden="1" customWidth="1"/>
    <col min="18" max="18" width="34.140625" style="2" hidden="1" customWidth="1"/>
    <col min="19" max="19" width="13" style="2" hidden="1" customWidth="1"/>
    <col min="20" max="20" width="16.42578125" style="2" hidden="1" customWidth="1"/>
    <col min="21" max="25" width="14" style="4" hidden="1" customWidth="1"/>
    <col min="26" max="27" width="14" style="4" customWidth="1"/>
    <col min="28" max="28" width="14" style="189" customWidth="1"/>
    <col min="29" max="32" width="14" style="4" customWidth="1"/>
    <col min="33" max="39" width="9.28515625" style="4" hidden="1" customWidth="1"/>
    <col min="40" max="50" width="11.140625" style="4" hidden="1" customWidth="1"/>
    <col min="51" max="51" width="15.7109375" style="4" hidden="1" customWidth="1"/>
    <col min="52" max="52" width="14.28515625" style="4" hidden="1" customWidth="1"/>
    <col min="53" max="53" width="17.140625" style="4" hidden="1" customWidth="1"/>
    <col min="54" max="54" width="46.85546875" style="4" hidden="1" customWidth="1"/>
    <col min="55" max="79" width="12.140625" style="4" hidden="1" customWidth="1"/>
    <col min="80" max="80" width="9.140625" style="27" customWidth="1"/>
    <col min="81" max="16384" width="9.140625" style="27"/>
  </cols>
  <sheetData>
    <row r="1" spans="1:81" s="3" customFormat="1" ht="20.25" x14ac:dyDescent="0.25">
      <c r="B1" s="1" t="s">
        <v>211</v>
      </c>
      <c r="D1" s="5"/>
      <c r="E1" s="5"/>
      <c r="F1" s="5"/>
      <c r="G1" s="5"/>
      <c r="H1" s="5"/>
      <c r="I1" s="6"/>
      <c r="J1" s="6"/>
      <c r="K1" s="6"/>
      <c r="Q1" s="6"/>
      <c r="R1" s="6"/>
      <c r="AB1" s="169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81" s="10" customFormat="1" x14ac:dyDescent="0.25">
      <c r="A2" s="207" t="s">
        <v>8</v>
      </c>
      <c r="B2" s="209" t="s">
        <v>43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 t="s">
        <v>42</v>
      </c>
      <c r="V2" s="209"/>
      <c r="W2" s="209"/>
      <c r="X2" s="209"/>
      <c r="Y2" s="209"/>
      <c r="Z2" s="209"/>
      <c r="AA2" s="209" t="s">
        <v>44</v>
      </c>
      <c r="AB2" s="209"/>
      <c r="AC2" s="209"/>
      <c r="AD2" s="209"/>
      <c r="AE2" s="209"/>
      <c r="AF2" s="209"/>
      <c r="AG2" s="209" t="s">
        <v>42</v>
      </c>
      <c r="AH2" s="209"/>
      <c r="AI2" s="209"/>
      <c r="AJ2" s="209"/>
      <c r="AK2" s="209"/>
      <c r="AL2" s="209"/>
      <c r="AM2" s="209"/>
      <c r="AN2" s="209" t="s">
        <v>42</v>
      </c>
      <c r="AO2" s="209"/>
      <c r="AP2" s="209"/>
      <c r="AQ2" s="209"/>
      <c r="AR2" s="209"/>
      <c r="AS2" s="209"/>
      <c r="AT2" s="209" t="s">
        <v>44</v>
      </c>
      <c r="AU2" s="209"/>
      <c r="AV2" s="209"/>
      <c r="AW2" s="209"/>
      <c r="AX2" s="209"/>
      <c r="AY2" s="209" t="s">
        <v>43</v>
      </c>
      <c r="AZ2" s="209"/>
      <c r="BA2" s="209"/>
      <c r="BB2" s="209"/>
      <c r="BC2" s="209" t="s">
        <v>45</v>
      </c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</row>
    <row r="3" spans="1:81" s="11" customFormat="1" ht="48" customHeight="1" x14ac:dyDescent="0.2">
      <c r="A3" s="207"/>
      <c r="B3" s="207" t="s">
        <v>47</v>
      </c>
      <c r="C3" s="207" t="s">
        <v>0</v>
      </c>
      <c r="D3" s="207" t="s">
        <v>48</v>
      </c>
      <c r="E3" s="212" t="s">
        <v>49</v>
      </c>
      <c r="F3" s="207" t="s">
        <v>50</v>
      </c>
      <c r="G3" s="207" t="s">
        <v>51</v>
      </c>
      <c r="H3" s="207" t="s">
        <v>52</v>
      </c>
      <c r="I3" s="207" t="s">
        <v>53</v>
      </c>
      <c r="J3" s="207" t="s">
        <v>2</v>
      </c>
      <c r="K3" s="207" t="s">
        <v>54</v>
      </c>
      <c r="L3" s="207" t="s">
        <v>55</v>
      </c>
      <c r="M3" s="207" t="s">
        <v>56</v>
      </c>
      <c r="N3" s="207" t="s">
        <v>57</v>
      </c>
      <c r="O3" s="207" t="s">
        <v>67</v>
      </c>
      <c r="P3" s="207" t="s">
        <v>61</v>
      </c>
      <c r="Q3" s="211" t="s">
        <v>58</v>
      </c>
      <c r="R3" s="207"/>
      <c r="S3" s="207" t="s">
        <v>1</v>
      </c>
      <c r="T3" s="207" t="s">
        <v>46</v>
      </c>
      <c r="U3" s="208" t="s">
        <v>59</v>
      </c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7" t="s">
        <v>63</v>
      </c>
      <c r="AH3" s="207"/>
      <c r="AI3" s="207"/>
      <c r="AJ3" s="207"/>
      <c r="AK3" s="207"/>
      <c r="AL3" s="207"/>
      <c r="AM3" s="207"/>
      <c r="AN3" s="208" t="s">
        <v>60</v>
      </c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 t="s">
        <v>62</v>
      </c>
      <c r="AZ3" s="208"/>
      <c r="BA3" s="207" t="s">
        <v>213</v>
      </c>
      <c r="BB3" s="207" t="s">
        <v>214</v>
      </c>
      <c r="BC3" s="208" t="s">
        <v>10</v>
      </c>
      <c r="BD3" s="208"/>
      <c r="BE3" s="208"/>
      <c r="BF3" s="208" t="s">
        <v>11</v>
      </c>
      <c r="BG3" s="208"/>
      <c r="BH3" s="208"/>
      <c r="BI3" s="208"/>
      <c r="BJ3" s="208" t="s">
        <v>12</v>
      </c>
      <c r="BK3" s="208"/>
      <c r="BL3" s="208"/>
      <c r="BM3" s="208"/>
      <c r="BN3" s="208"/>
      <c r="BO3" s="208" t="s">
        <v>13</v>
      </c>
      <c r="BP3" s="208"/>
      <c r="BQ3" s="208"/>
      <c r="BR3" s="208"/>
      <c r="BS3" s="208"/>
      <c r="BT3" s="208"/>
      <c r="BU3" s="208" t="s">
        <v>32</v>
      </c>
      <c r="BV3" s="208"/>
      <c r="BW3" s="208"/>
      <c r="BX3" s="208"/>
      <c r="BY3" s="208"/>
      <c r="BZ3" s="208"/>
      <c r="CA3" s="208"/>
    </row>
    <row r="4" spans="1:81" s="11" customFormat="1" ht="76.5" customHeight="1" x14ac:dyDescent="0.2">
      <c r="A4" s="207"/>
      <c r="B4" s="207"/>
      <c r="C4" s="207"/>
      <c r="D4" s="207"/>
      <c r="E4" s="212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10"/>
      <c r="Q4" s="211"/>
      <c r="R4" s="207"/>
      <c r="S4" s="207"/>
      <c r="T4" s="207"/>
      <c r="U4" s="14" t="s">
        <v>3</v>
      </c>
      <c r="V4" s="14" t="s">
        <v>4</v>
      </c>
      <c r="W4" s="14" t="s">
        <v>5</v>
      </c>
      <c r="X4" s="14" t="s">
        <v>6</v>
      </c>
      <c r="Y4" s="14" t="s">
        <v>7</v>
      </c>
      <c r="Z4" s="14" t="s">
        <v>29</v>
      </c>
      <c r="AA4" s="14" t="s">
        <v>212</v>
      </c>
      <c r="AB4" s="170" t="s">
        <v>232</v>
      </c>
      <c r="AC4" s="14" t="s">
        <v>27</v>
      </c>
      <c r="AD4" s="14" t="s">
        <v>28</v>
      </c>
      <c r="AE4" s="14" t="s">
        <v>31</v>
      </c>
      <c r="AF4" s="14" t="s">
        <v>233</v>
      </c>
      <c r="AG4" s="14" t="s">
        <v>3</v>
      </c>
      <c r="AH4" s="14" t="s">
        <v>4</v>
      </c>
      <c r="AI4" s="14" t="s">
        <v>5</v>
      </c>
      <c r="AJ4" s="14" t="s">
        <v>6</v>
      </c>
      <c r="AK4" s="14" t="s">
        <v>7</v>
      </c>
      <c r="AL4" s="14" t="s">
        <v>29</v>
      </c>
      <c r="AM4" s="14" t="s">
        <v>30</v>
      </c>
      <c r="AN4" s="14" t="s">
        <v>3</v>
      </c>
      <c r="AO4" s="14" t="s">
        <v>4</v>
      </c>
      <c r="AP4" s="14" t="s">
        <v>5</v>
      </c>
      <c r="AQ4" s="14" t="s">
        <v>6</v>
      </c>
      <c r="AR4" s="14" t="s">
        <v>7</v>
      </c>
      <c r="AS4" s="14" t="s">
        <v>29</v>
      </c>
      <c r="AT4" s="14" t="s">
        <v>212</v>
      </c>
      <c r="AU4" s="14" t="s">
        <v>26</v>
      </c>
      <c r="AV4" s="14" t="s">
        <v>27</v>
      </c>
      <c r="AW4" s="14" t="s">
        <v>28</v>
      </c>
      <c r="AX4" s="14" t="s">
        <v>31</v>
      </c>
      <c r="AY4" s="14" t="s">
        <v>29</v>
      </c>
      <c r="AZ4" s="14" t="s">
        <v>30</v>
      </c>
      <c r="BA4" s="207"/>
      <c r="BB4" s="207"/>
      <c r="BC4" s="15" t="s">
        <v>14</v>
      </c>
      <c r="BD4" s="15" t="s">
        <v>15</v>
      </c>
      <c r="BE4" s="15" t="s">
        <v>16</v>
      </c>
      <c r="BF4" s="15" t="s">
        <v>17</v>
      </c>
      <c r="BG4" s="15" t="s">
        <v>18</v>
      </c>
      <c r="BH4" s="15" t="s">
        <v>19</v>
      </c>
      <c r="BI4" s="15" t="s">
        <v>16</v>
      </c>
      <c r="BJ4" s="15" t="s">
        <v>20</v>
      </c>
      <c r="BK4" s="15" t="s">
        <v>21</v>
      </c>
      <c r="BL4" s="15" t="s">
        <v>22</v>
      </c>
      <c r="BM4" s="15" t="s">
        <v>19</v>
      </c>
      <c r="BN4" s="15" t="s">
        <v>16</v>
      </c>
      <c r="BO4" s="15" t="s">
        <v>23</v>
      </c>
      <c r="BP4" s="15" t="s">
        <v>24</v>
      </c>
      <c r="BQ4" s="15" t="s">
        <v>25</v>
      </c>
      <c r="BR4" s="15" t="s">
        <v>22</v>
      </c>
      <c r="BS4" s="15" t="s">
        <v>19</v>
      </c>
      <c r="BT4" s="15" t="s">
        <v>16</v>
      </c>
      <c r="BU4" s="15" t="s">
        <v>33</v>
      </c>
      <c r="BV4" s="15" t="s">
        <v>34</v>
      </c>
      <c r="BW4" s="15" t="s">
        <v>35</v>
      </c>
      <c r="BX4" s="15" t="s">
        <v>25</v>
      </c>
      <c r="BY4" s="15" t="s">
        <v>22</v>
      </c>
      <c r="BZ4" s="15" t="s">
        <v>19</v>
      </c>
      <c r="CA4" s="15" t="s">
        <v>16</v>
      </c>
    </row>
    <row r="5" spans="1:81" s="9" customFormat="1" ht="13.5" thickBot="1" x14ac:dyDescent="0.3">
      <c r="A5" s="162">
        <v>1</v>
      </c>
      <c r="B5" s="162">
        <v>2</v>
      </c>
      <c r="C5" s="163">
        <v>3</v>
      </c>
      <c r="D5" s="162">
        <v>6</v>
      </c>
      <c r="E5" s="163">
        <v>7</v>
      </c>
      <c r="F5" s="163">
        <v>8</v>
      </c>
      <c r="G5" s="162">
        <v>9</v>
      </c>
      <c r="H5" s="162">
        <v>10</v>
      </c>
      <c r="I5" s="163">
        <v>11</v>
      </c>
      <c r="J5" s="163">
        <v>12</v>
      </c>
      <c r="K5" s="162">
        <v>13</v>
      </c>
      <c r="L5" s="162">
        <v>14</v>
      </c>
      <c r="M5" s="163">
        <v>15</v>
      </c>
      <c r="N5" s="163">
        <v>16</v>
      </c>
      <c r="O5" s="162">
        <v>17</v>
      </c>
      <c r="P5" s="162">
        <v>18</v>
      </c>
      <c r="Q5" s="163">
        <v>19</v>
      </c>
      <c r="R5" s="163">
        <v>20</v>
      </c>
      <c r="S5" s="162">
        <v>21</v>
      </c>
      <c r="T5" s="162">
        <v>22</v>
      </c>
      <c r="U5" s="163">
        <v>23</v>
      </c>
      <c r="V5" s="163">
        <v>24</v>
      </c>
      <c r="W5" s="162">
        <v>25</v>
      </c>
      <c r="X5" s="162">
        <v>26</v>
      </c>
      <c r="Y5" s="163">
        <v>27</v>
      </c>
      <c r="Z5" s="163">
        <v>28</v>
      </c>
      <c r="AA5" s="162">
        <v>29</v>
      </c>
      <c r="AB5" s="171">
        <v>30</v>
      </c>
      <c r="AC5" s="163">
        <v>31</v>
      </c>
      <c r="AD5" s="163">
        <v>32</v>
      </c>
      <c r="AE5" s="162">
        <v>33</v>
      </c>
      <c r="AF5" s="162">
        <v>33</v>
      </c>
      <c r="AG5" s="14">
        <v>34</v>
      </c>
      <c r="AH5" s="16">
        <v>35</v>
      </c>
      <c r="AI5" s="16">
        <v>36</v>
      </c>
      <c r="AJ5" s="14">
        <v>37</v>
      </c>
      <c r="AK5" s="14">
        <v>38</v>
      </c>
      <c r="AL5" s="16">
        <v>39</v>
      </c>
      <c r="AM5" s="16">
        <v>40</v>
      </c>
      <c r="AN5" s="14">
        <v>41</v>
      </c>
      <c r="AO5" s="14">
        <v>42</v>
      </c>
      <c r="AP5" s="16">
        <v>43</v>
      </c>
      <c r="AQ5" s="16">
        <v>44</v>
      </c>
      <c r="AR5" s="14">
        <v>45</v>
      </c>
      <c r="AS5" s="14">
        <v>46</v>
      </c>
      <c r="AT5" s="16">
        <v>47</v>
      </c>
      <c r="AU5" s="16">
        <v>48</v>
      </c>
      <c r="AV5" s="14">
        <v>49</v>
      </c>
      <c r="AW5" s="14">
        <v>50</v>
      </c>
      <c r="AX5" s="16">
        <v>51</v>
      </c>
      <c r="AY5" s="16">
        <v>52</v>
      </c>
      <c r="AZ5" s="14">
        <v>53</v>
      </c>
      <c r="BA5" s="14">
        <v>54</v>
      </c>
      <c r="BB5" s="16">
        <v>55</v>
      </c>
      <c r="BC5" s="16">
        <v>56</v>
      </c>
      <c r="BD5" s="14">
        <v>57</v>
      </c>
      <c r="BE5" s="14">
        <v>58</v>
      </c>
      <c r="BF5" s="16">
        <v>59</v>
      </c>
      <c r="BG5" s="16">
        <v>60</v>
      </c>
      <c r="BH5" s="14">
        <v>61</v>
      </c>
      <c r="BI5" s="14">
        <v>62</v>
      </c>
      <c r="BJ5" s="16">
        <v>63</v>
      </c>
      <c r="BK5" s="16">
        <v>64</v>
      </c>
      <c r="BL5" s="14">
        <v>65</v>
      </c>
      <c r="BM5" s="14">
        <v>66</v>
      </c>
      <c r="BN5" s="16">
        <v>67</v>
      </c>
      <c r="BO5" s="16">
        <v>68</v>
      </c>
      <c r="BP5" s="14">
        <v>69</v>
      </c>
      <c r="BQ5" s="14">
        <v>70</v>
      </c>
      <c r="BR5" s="16">
        <v>71</v>
      </c>
      <c r="BS5" s="16">
        <v>72</v>
      </c>
      <c r="BT5" s="14">
        <v>73</v>
      </c>
      <c r="BU5" s="14">
        <v>74</v>
      </c>
      <c r="BV5" s="16">
        <v>75</v>
      </c>
      <c r="BW5" s="16">
        <v>76</v>
      </c>
      <c r="BX5" s="14">
        <v>77</v>
      </c>
      <c r="BY5" s="14">
        <v>78</v>
      </c>
      <c r="BZ5" s="16">
        <v>79</v>
      </c>
      <c r="CA5" s="16">
        <v>80</v>
      </c>
    </row>
    <row r="6" spans="1:81" s="9" customFormat="1" ht="27" customHeight="1" thickBot="1" x14ac:dyDescent="0.3">
      <c r="A6" s="213" t="s">
        <v>226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58"/>
      <c r="N6" s="158"/>
      <c r="O6" s="159"/>
      <c r="P6" s="159"/>
      <c r="Q6" s="158"/>
      <c r="R6" s="158"/>
      <c r="S6" s="159"/>
      <c r="T6" s="159"/>
      <c r="U6" s="114">
        <f t="shared" ref="U6:AC6" si="0">U8+U11+U17+U33+U36</f>
        <v>551066</v>
      </c>
      <c r="V6" s="114">
        <f t="shared" si="0"/>
        <v>554157</v>
      </c>
      <c r="W6" s="114">
        <f t="shared" si="0"/>
        <v>591454</v>
      </c>
      <c r="X6" s="114">
        <f t="shared" si="0"/>
        <v>659332</v>
      </c>
      <c r="Y6" s="114">
        <f t="shared" si="0"/>
        <v>716184</v>
      </c>
      <c r="Z6" s="114">
        <f t="shared" si="0"/>
        <v>733015</v>
      </c>
      <c r="AA6" s="114">
        <f t="shared" si="0"/>
        <v>763974</v>
      </c>
      <c r="AB6" s="172">
        <f t="shared" si="0"/>
        <v>479699</v>
      </c>
      <c r="AC6" s="114">
        <f t="shared" si="0"/>
        <v>526858</v>
      </c>
      <c r="AD6" s="114">
        <f>AD8+AD11+AD17+AD33</f>
        <v>507721</v>
      </c>
      <c r="AE6" s="114">
        <f>AE8+AE11+AE17+AE33</f>
        <v>528032</v>
      </c>
      <c r="AF6" s="115">
        <f>AF8+AF11+AF17+AF33</f>
        <v>549153</v>
      </c>
      <c r="AG6" s="161">
        <f t="shared" ref="AG6:CA6" si="1">AG8+AG11+AG17+AG33+AG36</f>
        <v>32</v>
      </c>
      <c r="AH6" s="95">
        <f t="shared" si="1"/>
        <v>29</v>
      </c>
      <c r="AI6" s="95">
        <f t="shared" si="1"/>
        <v>45</v>
      </c>
      <c r="AJ6" s="95">
        <f t="shared" si="1"/>
        <v>49</v>
      </c>
      <c r="AK6" s="95">
        <f t="shared" si="1"/>
        <v>66</v>
      </c>
      <c r="AL6" s="95">
        <f t="shared" si="1"/>
        <v>43</v>
      </c>
      <c r="AM6" s="95">
        <f t="shared" si="1"/>
        <v>51</v>
      </c>
      <c r="AN6" s="95">
        <f t="shared" si="1"/>
        <v>15203</v>
      </c>
      <c r="AO6" s="95">
        <f t="shared" si="1"/>
        <v>14637</v>
      </c>
      <c r="AP6" s="95">
        <f t="shared" si="1"/>
        <v>19129</v>
      </c>
      <c r="AQ6" s="95">
        <f t="shared" si="1"/>
        <v>21433</v>
      </c>
      <c r="AR6" s="95">
        <f t="shared" si="1"/>
        <v>25520</v>
      </c>
      <c r="AS6" s="95">
        <f t="shared" si="1"/>
        <v>14374</v>
      </c>
      <c r="AT6" s="95">
        <f t="shared" si="1"/>
        <v>12058</v>
      </c>
      <c r="AU6" s="95">
        <f t="shared" si="1"/>
        <v>12540.32</v>
      </c>
      <c r="AV6" s="95">
        <f t="shared" si="1"/>
        <v>13041.9328</v>
      </c>
      <c r="AW6" s="95">
        <f t="shared" si="1"/>
        <v>13563.610112</v>
      </c>
      <c r="AX6" s="95">
        <f t="shared" si="1"/>
        <v>14106.154516480001</v>
      </c>
      <c r="AY6" s="95">
        <f t="shared" si="1"/>
        <v>-15861</v>
      </c>
      <c r="AZ6" s="95">
        <f t="shared" si="1"/>
        <v>-26539</v>
      </c>
      <c r="BA6" s="95" t="e">
        <f t="shared" si="1"/>
        <v>#VALUE!</v>
      </c>
      <c r="BB6" s="95" t="e">
        <f t="shared" si="1"/>
        <v>#VALUE!</v>
      </c>
      <c r="BC6" s="95">
        <f t="shared" si="1"/>
        <v>14637.239999999998</v>
      </c>
      <c r="BD6" s="95">
        <f t="shared" si="1"/>
        <v>7657.7658999999994</v>
      </c>
      <c r="BE6" s="95">
        <f t="shared" si="1"/>
        <v>20330.246229999997</v>
      </c>
      <c r="BF6" s="95">
        <f t="shared" si="1"/>
        <v>19128.544000000002</v>
      </c>
      <c r="BG6" s="95">
        <f t="shared" si="1"/>
        <v>14371.073999999999</v>
      </c>
      <c r="BH6" s="95">
        <f t="shared" si="1"/>
        <v>4186.8360000000002</v>
      </c>
      <c r="BI6" s="95">
        <f t="shared" si="1"/>
        <v>15680.305630000003</v>
      </c>
      <c r="BJ6" s="95">
        <f t="shared" si="1"/>
        <v>21432.632000000001</v>
      </c>
      <c r="BK6" s="95">
        <f t="shared" si="1"/>
        <v>11855.422499999997</v>
      </c>
      <c r="BL6" s="95">
        <f t="shared" si="1"/>
        <v>1967.3090000000002</v>
      </c>
      <c r="BM6" s="95">
        <f t="shared" si="1"/>
        <v>3199.2190000000001</v>
      </c>
      <c r="BN6" s="95">
        <f t="shared" si="1"/>
        <v>18303.975729999998</v>
      </c>
      <c r="BO6" s="95">
        <f t="shared" si="1"/>
        <v>25519.841</v>
      </c>
      <c r="BP6" s="95">
        <f t="shared" si="1"/>
        <v>10731.314399999999</v>
      </c>
      <c r="BQ6" s="95">
        <f t="shared" si="1"/>
        <v>646.10399999999993</v>
      </c>
      <c r="BR6" s="95">
        <f t="shared" si="1"/>
        <v>1574.5810000000001</v>
      </c>
      <c r="BS6" s="95">
        <f t="shared" si="1"/>
        <v>762.01699999999994</v>
      </c>
      <c r="BT6" s="95">
        <f t="shared" si="1"/>
        <v>18761.814730000002</v>
      </c>
      <c r="BU6" s="95">
        <f t="shared" si="1"/>
        <v>14373.579</v>
      </c>
      <c r="BV6" s="95">
        <f t="shared" si="1"/>
        <v>9956.8277999999991</v>
      </c>
      <c r="BW6" s="95">
        <f t="shared" si="1"/>
        <v>546.83699999999999</v>
      </c>
      <c r="BX6" s="95">
        <f t="shared" si="1"/>
        <v>407.74299999999999</v>
      </c>
      <c r="BY6" s="95">
        <f t="shared" si="1"/>
        <v>21.545999999999999</v>
      </c>
      <c r="BZ6" s="95">
        <f t="shared" si="1"/>
        <v>755.72299999999996</v>
      </c>
      <c r="CA6" s="95">
        <f t="shared" si="1"/>
        <v>10779.828529999999</v>
      </c>
    </row>
    <row r="7" spans="1:81" s="9" customFormat="1" ht="62.25" customHeight="1" thickBot="1" x14ac:dyDescent="0.3">
      <c r="A7" s="213" t="s">
        <v>231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158"/>
      <c r="N7" s="158"/>
      <c r="O7" s="159"/>
      <c r="P7" s="159"/>
      <c r="Q7" s="158"/>
      <c r="R7" s="158"/>
      <c r="S7" s="159"/>
      <c r="T7" s="159"/>
      <c r="U7" s="114">
        <f t="shared" ref="U7:AF7" si="2">U8+U11+U17</f>
        <v>542842</v>
      </c>
      <c r="V7" s="114">
        <f t="shared" si="2"/>
        <v>546499</v>
      </c>
      <c r="W7" s="114">
        <f t="shared" si="2"/>
        <v>577083</v>
      </c>
      <c r="X7" s="114">
        <f t="shared" si="2"/>
        <v>647477</v>
      </c>
      <c r="Y7" s="114">
        <f t="shared" si="2"/>
        <v>697918</v>
      </c>
      <c r="Z7" s="114">
        <f t="shared" si="2"/>
        <v>708736</v>
      </c>
      <c r="AA7" s="114">
        <f t="shared" si="2"/>
        <v>744391</v>
      </c>
      <c r="AB7" s="172">
        <f t="shared" si="2"/>
        <v>457472</v>
      </c>
      <c r="AC7" s="114">
        <f t="shared" si="2"/>
        <v>473442</v>
      </c>
      <c r="AD7" s="114">
        <f t="shared" si="2"/>
        <v>492379</v>
      </c>
      <c r="AE7" s="114">
        <f t="shared" si="2"/>
        <v>512076</v>
      </c>
      <c r="AF7" s="115">
        <f t="shared" si="2"/>
        <v>532559</v>
      </c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</row>
    <row r="8" spans="1:81" s="9" customFormat="1" ht="21" customHeight="1" thickBot="1" x14ac:dyDescent="0.3">
      <c r="A8" s="213" t="s">
        <v>225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158"/>
      <c r="N8" s="158"/>
      <c r="O8" s="159"/>
      <c r="P8" s="159"/>
      <c r="Q8" s="158"/>
      <c r="R8" s="158"/>
      <c r="S8" s="159"/>
      <c r="T8" s="159"/>
      <c r="U8" s="114">
        <f>U9+U10</f>
        <v>42506</v>
      </c>
      <c r="V8" s="114">
        <f t="shared" ref="V8:AF8" si="3">V9+V10</f>
        <v>51574</v>
      </c>
      <c r="W8" s="114">
        <f t="shared" si="3"/>
        <v>72213</v>
      </c>
      <c r="X8" s="114">
        <f t="shared" si="3"/>
        <v>135512</v>
      </c>
      <c r="Y8" s="114">
        <f t="shared" si="3"/>
        <v>78690</v>
      </c>
      <c r="Z8" s="114">
        <f t="shared" si="3"/>
        <v>108022</v>
      </c>
      <c r="AA8" s="114">
        <f t="shared" si="3"/>
        <v>80180</v>
      </c>
      <c r="AB8" s="172">
        <f t="shared" si="3"/>
        <v>83591</v>
      </c>
      <c r="AC8" s="160">
        <f t="shared" si="3"/>
        <v>87019</v>
      </c>
      <c r="AD8" s="114">
        <f t="shared" si="3"/>
        <v>90500</v>
      </c>
      <c r="AE8" s="114">
        <f>AE9+AE10</f>
        <v>94121</v>
      </c>
      <c r="AF8" s="115">
        <f t="shared" si="3"/>
        <v>97885</v>
      </c>
      <c r="AG8" s="35"/>
      <c r="AH8" s="34"/>
      <c r="AI8" s="34"/>
      <c r="AJ8" s="35"/>
      <c r="AK8" s="35"/>
      <c r="AL8" s="34"/>
      <c r="AM8" s="34"/>
      <c r="AN8" s="35"/>
      <c r="AO8" s="35"/>
      <c r="AP8" s="34"/>
      <c r="AQ8" s="34"/>
      <c r="AR8" s="35"/>
      <c r="AS8" s="35"/>
      <c r="AT8" s="34"/>
      <c r="AU8" s="34"/>
      <c r="AV8" s="35"/>
      <c r="AW8" s="35"/>
      <c r="AX8" s="34"/>
      <c r="AY8" s="34"/>
      <c r="AZ8" s="35"/>
      <c r="BA8" s="35"/>
      <c r="BB8" s="34"/>
      <c r="BC8" s="34"/>
      <c r="BD8" s="35"/>
      <c r="BE8" s="35"/>
      <c r="BF8" s="34"/>
      <c r="BG8" s="34"/>
      <c r="BH8" s="35"/>
      <c r="BI8" s="35"/>
      <c r="BJ8" s="34"/>
      <c r="BK8" s="34"/>
      <c r="BL8" s="35"/>
      <c r="BM8" s="35"/>
      <c r="BN8" s="34"/>
      <c r="BO8" s="34"/>
      <c r="BP8" s="35"/>
      <c r="BQ8" s="35"/>
      <c r="BR8" s="34"/>
      <c r="BS8" s="34"/>
      <c r="BT8" s="35"/>
      <c r="BU8" s="35"/>
      <c r="BV8" s="34"/>
      <c r="BW8" s="34"/>
      <c r="BX8" s="35"/>
      <c r="BY8" s="35"/>
      <c r="BZ8" s="34"/>
      <c r="CA8" s="34"/>
    </row>
    <row r="9" spans="1:81" s="7" customFormat="1" ht="90.75" customHeight="1" x14ac:dyDescent="0.2">
      <c r="A9" s="58">
        <v>1</v>
      </c>
      <c r="B9" s="37" t="s">
        <v>68</v>
      </c>
      <c r="C9" s="37" t="s">
        <v>69</v>
      </c>
      <c r="D9" s="37" t="s">
        <v>74</v>
      </c>
      <c r="E9" s="108">
        <v>39814</v>
      </c>
      <c r="F9" s="108">
        <v>39814</v>
      </c>
      <c r="G9" s="37" t="s">
        <v>96</v>
      </c>
      <c r="H9" s="108" t="s">
        <v>104</v>
      </c>
      <c r="I9" s="37" t="s">
        <v>105</v>
      </c>
      <c r="J9" s="37" t="s">
        <v>219</v>
      </c>
      <c r="K9" s="109" t="s">
        <v>147</v>
      </c>
      <c r="L9" s="37" t="s">
        <v>148</v>
      </c>
      <c r="M9" s="37" t="s">
        <v>152</v>
      </c>
      <c r="N9" s="37">
        <v>17</v>
      </c>
      <c r="O9" s="109" t="s">
        <v>180</v>
      </c>
      <c r="P9" s="37"/>
      <c r="Q9" s="46">
        <v>10</v>
      </c>
      <c r="R9" s="41" t="s">
        <v>9</v>
      </c>
      <c r="S9" s="37" t="s">
        <v>174</v>
      </c>
      <c r="T9" s="37"/>
      <c r="U9" s="110">
        <v>42460</v>
      </c>
      <c r="V9" s="110">
        <v>51519</v>
      </c>
      <c r="W9" s="110">
        <v>72159</v>
      </c>
      <c r="X9" s="110">
        <v>135512</v>
      </c>
      <c r="Y9" s="110">
        <v>78690</v>
      </c>
      <c r="Z9" s="111">
        <v>106147</v>
      </c>
      <c r="AA9" s="111">
        <v>80180</v>
      </c>
      <c r="AB9" s="173">
        <v>83591</v>
      </c>
      <c r="AC9" s="156">
        <v>86935</v>
      </c>
      <c r="AD9" s="111">
        <v>90412</v>
      </c>
      <c r="AE9" s="111">
        <v>94029</v>
      </c>
      <c r="AF9" s="157">
        <v>97790</v>
      </c>
      <c r="AG9" s="36">
        <v>125</v>
      </c>
      <c r="AH9" s="8">
        <v>135</v>
      </c>
      <c r="AI9" s="8">
        <v>119</v>
      </c>
      <c r="AJ9" s="8">
        <v>108</v>
      </c>
      <c r="AK9" s="8">
        <v>109</v>
      </c>
      <c r="AL9" s="8">
        <v>94</v>
      </c>
      <c r="AM9" s="8">
        <v>82</v>
      </c>
      <c r="AN9" s="8">
        <v>179773</v>
      </c>
      <c r="AO9" s="8">
        <v>215735</v>
      </c>
      <c r="AP9" s="8">
        <v>296505</v>
      </c>
      <c r="AQ9" s="8">
        <v>501910</v>
      </c>
      <c r="AR9" s="8">
        <v>309962</v>
      </c>
      <c r="AS9" s="8">
        <v>466803</v>
      </c>
      <c r="AT9" s="8">
        <v>542139</v>
      </c>
      <c r="AU9" s="8">
        <f>AT9*104%</f>
        <v>563824.56000000006</v>
      </c>
      <c r="AV9" s="8">
        <f t="shared" ref="AV9:AX10" si="4">AU9*104%</f>
        <v>586377.54240000003</v>
      </c>
      <c r="AW9" s="8">
        <f t="shared" si="4"/>
        <v>609832.644096</v>
      </c>
      <c r="AX9" s="8">
        <f t="shared" si="4"/>
        <v>634225.94985983998</v>
      </c>
      <c r="AY9" s="8">
        <v>360702</v>
      </c>
      <c r="AZ9" s="8">
        <v>462158</v>
      </c>
      <c r="BA9" s="8" t="s">
        <v>160</v>
      </c>
      <c r="BB9" s="8" t="s">
        <v>222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81" s="7" customFormat="1" ht="95.25" customHeight="1" thickBot="1" x14ac:dyDescent="0.25">
      <c r="A10" s="117">
        <v>2</v>
      </c>
      <c r="B10" s="47" t="s">
        <v>68</v>
      </c>
      <c r="C10" s="69" t="s">
        <v>69</v>
      </c>
      <c r="D10" s="69" t="s">
        <v>75</v>
      </c>
      <c r="E10" s="118">
        <v>39814</v>
      </c>
      <c r="F10" s="118">
        <v>39814</v>
      </c>
      <c r="G10" s="69" t="s">
        <v>97</v>
      </c>
      <c r="H10" s="118" t="s">
        <v>104</v>
      </c>
      <c r="I10" s="69" t="s">
        <v>106</v>
      </c>
      <c r="J10" s="69" t="s">
        <v>220</v>
      </c>
      <c r="K10" s="119" t="s">
        <v>131</v>
      </c>
      <c r="L10" s="69" t="s">
        <v>148</v>
      </c>
      <c r="M10" s="69" t="s">
        <v>152</v>
      </c>
      <c r="N10" s="69">
        <v>17</v>
      </c>
      <c r="O10" s="119" t="s">
        <v>181</v>
      </c>
      <c r="P10" s="69"/>
      <c r="Q10" s="75">
        <v>2</v>
      </c>
      <c r="R10" s="76" t="s">
        <v>64</v>
      </c>
      <c r="S10" s="69" t="s">
        <v>174</v>
      </c>
      <c r="T10" s="120"/>
      <c r="U10" s="121">
        <v>46</v>
      </c>
      <c r="V10" s="121">
        <v>55</v>
      </c>
      <c r="W10" s="121">
        <v>54</v>
      </c>
      <c r="X10" s="121">
        <v>0</v>
      </c>
      <c r="Y10" s="121">
        <v>0</v>
      </c>
      <c r="Z10" s="121">
        <v>1875</v>
      </c>
      <c r="AA10" s="121">
        <v>0</v>
      </c>
      <c r="AB10" s="174">
        <v>0</v>
      </c>
      <c r="AC10" s="121">
        <v>84</v>
      </c>
      <c r="AD10" s="121">
        <v>88</v>
      </c>
      <c r="AE10" s="122">
        <v>92</v>
      </c>
      <c r="AF10" s="123">
        <v>95</v>
      </c>
      <c r="AG10" s="36">
        <v>1</v>
      </c>
      <c r="AH10" s="8">
        <v>1</v>
      </c>
      <c r="AI10" s="8">
        <v>1</v>
      </c>
      <c r="AJ10" s="8">
        <v>0</v>
      </c>
      <c r="AK10" s="8">
        <v>0</v>
      </c>
      <c r="AL10" s="8">
        <v>2</v>
      </c>
      <c r="AM10" s="8">
        <v>0</v>
      </c>
      <c r="AN10" s="8">
        <v>4783</v>
      </c>
      <c r="AO10" s="8">
        <v>4181</v>
      </c>
      <c r="AP10" s="8">
        <v>4231</v>
      </c>
      <c r="AQ10" s="8">
        <v>0</v>
      </c>
      <c r="AR10" s="8">
        <v>0</v>
      </c>
      <c r="AS10" s="8">
        <v>18330</v>
      </c>
      <c r="AT10" s="8">
        <v>0</v>
      </c>
      <c r="AU10" s="8">
        <f>4253*104%</f>
        <v>4423.12</v>
      </c>
      <c r="AV10" s="8">
        <f t="shared" si="4"/>
        <v>4600.0447999999997</v>
      </c>
      <c r="AW10" s="8">
        <f t="shared" si="4"/>
        <v>4784.0465919999997</v>
      </c>
      <c r="AX10" s="8">
        <f t="shared" si="4"/>
        <v>4975.4084556799999</v>
      </c>
      <c r="AY10" s="8">
        <v>3795</v>
      </c>
      <c r="AZ10" s="8">
        <v>5619</v>
      </c>
      <c r="BA10" s="8" t="s">
        <v>160</v>
      </c>
      <c r="BB10" s="8" t="s">
        <v>163</v>
      </c>
      <c r="BC10" s="20">
        <v>4181</v>
      </c>
      <c r="BD10" s="20">
        <v>55</v>
      </c>
      <c r="BE10" s="20">
        <v>4830</v>
      </c>
      <c r="BF10" s="20">
        <v>4231</v>
      </c>
      <c r="BG10" s="20">
        <v>54</v>
      </c>
      <c r="BH10" s="20">
        <v>0</v>
      </c>
      <c r="BI10" s="20">
        <v>4830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18330</v>
      </c>
      <c r="BV10" s="20">
        <v>1875.114</v>
      </c>
      <c r="BW10" s="20">
        <v>9445</v>
      </c>
      <c r="BX10" s="20">
        <v>0</v>
      </c>
      <c r="BY10" s="20">
        <v>0</v>
      </c>
      <c r="BZ10" s="20">
        <v>0</v>
      </c>
      <c r="CA10" s="20">
        <v>0</v>
      </c>
    </row>
    <row r="11" spans="1:81" s="7" customFormat="1" ht="40.5" customHeight="1" thickBot="1" x14ac:dyDescent="0.25">
      <c r="A11" s="213" t="s">
        <v>227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112"/>
      <c r="N11" s="89"/>
      <c r="O11" s="90"/>
      <c r="P11" s="89"/>
      <c r="Q11" s="93"/>
      <c r="R11" s="94"/>
      <c r="S11" s="112"/>
      <c r="T11" s="113"/>
      <c r="U11" s="114">
        <f t="shared" ref="U11:Z11" si="5">U12+U13+U14+U15</f>
        <v>12973</v>
      </c>
      <c r="V11" s="114">
        <f t="shared" si="5"/>
        <v>12511</v>
      </c>
      <c r="W11" s="114">
        <f t="shared" si="5"/>
        <v>13850</v>
      </c>
      <c r="X11" s="114">
        <f t="shared" si="5"/>
        <v>11688</v>
      </c>
      <c r="Y11" s="114">
        <f t="shared" si="5"/>
        <v>11627</v>
      </c>
      <c r="Z11" s="114">
        <f t="shared" si="5"/>
        <v>13146</v>
      </c>
      <c r="AA11" s="114">
        <f>AA12+AA14+AA15+AA16</f>
        <v>12772</v>
      </c>
      <c r="AB11" s="114">
        <f>AB12+AB14+AB15+AB16</f>
        <v>11775</v>
      </c>
      <c r="AC11" s="114">
        <f>AC12+AC14</f>
        <v>12241</v>
      </c>
      <c r="AD11" s="114">
        <f>AD12+AD14</f>
        <v>12730</v>
      </c>
      <c r="AE11" s="115">
        <f>AE12+AE14</f>
        <v>13240</v>
      </c>
      <c r="AF11" s="115">
        <f>AF12+AF14</f>
        <v>13770</v>
      </c>
      <c r="AG11" s="36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54"/>
      <c r="AY11" s="8"/>
      <c r="AZ11" s="8"/>
      <c r="BA11" s="8"/>
      <c r="BB11" s="8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81" s="7" customFormat="1" ht="153" customHeight="1" x14ac:dyDescent="0.2">
      <c r="A12" s="130">
        <v>3</v>
      </c>
      <c r="B12" s="56" t="s">
        <v>68</v>
      </c>
      <c r="C12" s="131" t="s">
        <v>70</v>
      </c>
      <c r="D12" s="56" t="s">
        <v>76</v>
      </c>
      <c r="E12" s="132">
        <v>37622</v>
      </c>
      <c r="F12" s="132">
        <v>37622</v>
      </c>
      <c r="G12" s="56" t="s">
        <v>98</v>
      </c>
      <c r="H12" s="132" t="s">
        <v>104</v>
      </c>
      <c r="I12" s="56" t="s">
        <v>107</v>
      </c>
      <c r="J12" s="56" t="s">
        <v>219</v>
      </c>
      <c r="K12" s="133" t="s">
        <v>132</v>
      </c>
      <c r="L12" s="134" t="s">
        <v>149</v>
      </c>
      <c r="M12" s="56" t="s">
        <v>152</v>
      </c>
      <c r="N12" s="56" t="s">
        <v>207</v>
      </c>
      <c r="O12" s="133" t="s">
        <v>182</v>
      </c>
      <c r="P12" s="56"/>
      <c r="Q12" s="135">
        <v>10</v>
      </c>
      <c r="R12" s="57" t="s">
        <v>9</v>
      </c>
      <c r="S12" s="134" t="s">
        <v>175</v>
      </c>
      <c r="T12" s="56"/>
      <c r="U12" s="136">
        <v>5196</v>
      </c>
      <c r="V12" s="136">
        <v>5114</v>
      </c>
      <c r="W12" s="136">
        <v>5380</v>
      </c>
      <c r="X12" s="136">
        <v>4044</v>
      </c>
      <c r="Y12" s="136">
        <v>4945</v>
      </c>
      <c r="Z12" s="137">
        <v>6133</v>
      </c>
      <c r="AA12" s="138">
        <v>6299</v>
      </c>
      <c r="AB12" s="175">
        <v>8470</v>
      </c>
      <c r="AC12" s="137">
        <v>8809</v>
      </c>
      <c r="AD12" s="137">
        <v>9161</v>
      </c>
      <c r="AE12" s="137">
        <v>9528</v>
      </c>
      <c r="AF12" s="139">
        <v>9909</v>
      </c>
      <c r="AG12" s="36">
        <v>4909</v>
      </c>
      <c r="AH12" s="8">
        <v>4936</v>
      </c>
      <c r="AI12" s="8">
        <v>5120</v>
      </c>
      <c r="AJ12" s="8">
        <v>4685</v>
      </c>
      <c r="AK12" s="8">
        <v>4056</v>
      </c>
      <c r="AL12" s="8">
        <v>4302</v>
      </c>
      <c r="AM12" s="31">
        <v>4876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7"/>
      <c r="AY12" s="8"/>
      <c r="AZ12" s="8" t="s">
        <v>159</v>
      </c>
      <c r="BA12" s="8" t="s">
        <v>160</v>
      </c>
      <c r="BB12" s="8" t="s">
        <v>215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C12" s="7" t="s">
        <v>230</v>
      </c>
    </row>
    <row r="13" spans="1:81" s="7" customFormat="1" ht="77.25" customHeight="1" x14ac:dyDescent="0.2">
      <c r="A13" s="59"/>
      <c r="B13" s="12" t="s">
        <v>68</v>
      </c>
      <c r="C13" s="12" t="s">
        <v>70</v>
      </c>
      <c r="D13" s="12" t="s">
        <v>77</v>
      </c>
      <c r="E13" s="42">
        <v>37623</v>
      </c>
      <c r="F13" s="42">
        <v>39083</v>
      </c>
      <c r="G13" s="12" t="s">
        <v>98</v>
      </c>
      <c r="H13" s="42">
        <v>43101</v>
      </c>
      <c r="I13" s="12" t="s">
        <v>108</v>
      </c>
      <c r="J13" s="12" t="s">
        <v>220</v>
      </c>
      <c r="K13" s="17" t="s">
        <v>133</v>
      </c>
      <c r="L13" s="19" t="s">
        <v>149</v>
      </c>
      <c r="M13" s="12" t="s">
        <v>152</v>
      </c>
      <c r="N13" s="12" t="s">
        <v>206</v>
      </c>
      <c r="O13" s="17" t="s">
        <v>183</v>
      </c>
      <c r="P13" s="12"/>
      <c r="Q13" s="25">
        <v>2</v>
      </c>
      <c r="R13" s="22" t="s">
        <v>64</v>
      </c>
      <c r="S13" s="12" t="s">
        <v>176</v>
      </c>
      <c r="T13" s="12"/>
      <c r="U13" s="140">
        <v>491</v>
      </c>
      <c r="V13" s="140">
        <v>309.89999999999998</v>
      </c>
      <c r="W13" s="140">
        <v>532.20000000000005</v>
      </c>
      <c r="X13" s="140">
        <v>636</v>
      </c>
      <c r="Y13" s="140">
        <v>522</v>
      </c>
      <c r="Z13" s="44">
        <v>589</v>
      </c>
      <c r="AA13" s="44" t="s">
        <v>154</v>
      </c>
      <c r="AB13" s="176" t="s">
        <v>154</v>
      </c>
      <c r="AC13" s="44" t="s">
        <v>154</v>
      </c>
      <c r="AD13" s="44" t="s">
        <v>154</v>
      </c>
      <c r="AE13" s="44" t="s">
        <v>154</v>
      </c>
      <c r="AF13" s="104" t="s">
        <v>154</v>
      </c>
      <c r="AG13" s="36">
        <v>2721</v>
      </c>
      <c r="AH13" s="8">
        <v>2543</v>
      </c>
      <c r="AI13" s="8">
        <v>2730</v>
      </c>
      <c r="AJ13" s="8">
        <v>2746</v>
      </c>
      <c r="AK13" s="8">
        <v>2270</v>
      </c>
      <c r="AL13" s="8">
        <v>2616</v>
      </c>
      <c r="AM13" s="8" t="s">
        <v>154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17"/>
      <c r="AY13" s="8"/>
      <c r="AZ13" s="8"/>
      <c r="BA13" s="8" t="s">
        <v>161</v>
      </c>
      <c r="BB13" s="8" t="s">
        <v>159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81" s="7" customFormat="1" ht="179.25" customHeight="1" x14ac:dyDescent="0.2">
      <c r="A14" s="59">
        <v>4</v>
      </c>
      <c r="B14" s="12" t="s">
        <v>68</v>
      </c>
      <c r="C14" s="12" t="s">
        <v>70</v>
      </c>
      <c r="D14" s="12" t="s">
        <v>74</v>
      </c>
      <c r="E14" s="42">
        <v>37624</v>
      </c>
      <c r="F14" s="42">
        <v>37622</v>
      </c>
      <c r="G14" s="12" t="s">
        <v>98</v>
      </c>
      <c r="H14" s="42" t="s">
        <v>104</v>
      </c>
      <c r="I14" s="12" t="s">
        <v>109</v>
      </c>
      <c r="J14" s="12" t="s">
        <v>219</v>
      </c>
      <c r="K14" s="17" t="s">
        <v>130</v>
      </c>
      <c r="L14" s="19" t="s">
        <v>149</v>
      </c>
      <c r="M14" s="12" t="s">
        <v>152</v>
      </c>
      <c r="N14" s="12" t="s">
        <v>205</v>
      </c>
      <c r="O14" s="17" t="s">
        <v>210</v>
      </c>
      <c r="P14" s="12"/>
      <c r="Q14" s="24">
        <v>10</v>
      </c>
      <c r="R14" s="22" t="s">
        <v>9</v>
      </c>
      <c r="S14" s="12" t="s">
        <v>174</v>
      </c>
      <c r="T14" s="12"/>
      <c r="U14" s="43">
        <v>7271</v>
      </c>
      <c r="V14" s="43">
        <v>7067</v>
      </c>
      <c r="W14" s="43">
        <v>7934</v>
      </c>
      <c r="X14" s="43">
        <v>7001</v>
      </c>
      <c r="Y14" s="43">
        <v>6156</v>
      </c>
      <c r="Z14" s="44">
        <v>6420</v>
      </c>
      <c r="AA14" s="45">
        <v>6469</v>
      </c>
      <c r="AB14" s="177">
        <v>3300</v>
      </c>
      <c r="AC14" s="45">
        <v>3432</v>
      </c>
      <c r="AD14" s="45">
        <v>3569</v>
      </c>
      <c r="AE14" s="45">
        <v>3712</v>
      </c>
      <c r="AF14" s="116">
        <v>3861</v>
      </c>
      <c r="AG14" s="36">
        <v>48</v>
      </c>
      <c r="AH14" s="8">
        <v>50</v>
      </c>
      <c r="AI14" s="8">
        <v>52</v>
      </c>
      <c r="AJ14" s="8">
        <v>55</v>
      </c>
      <c r="AK14" s="8">
        <v>65</v>
      </c>
      <c r="AL14" s="8">
        <v>69</v>
      </c>
      <c r="AM14" s="8">
        <v>42</v>
      </c>
      <c r="AN14" s="8">
        <v>75514</v>
      </c>
      <c r="AO14" s="8">
        <v>108634</v>
      </c>
      <c r="AP14" s="8">
        <v>228990</v>
      </c>
      <c r="AQ14" s="8">
        <v>422312</v>
      </c>
      <c r="AR14" s="8">
        <v>271927</v>
      </c>
      <c r="AS14" s="8">
        <v>299022</v>
      </c>
      <c r="AT14" s="8">
        <v>364122</v>
      </c>
      <c r="AU14" s="8">
        <f>AT14*104%</f>
        <v>378686.88</v>
      </c>
      <c r="AV14" s="8">
        <f>AU14*104%</f>
        <v>393834.35519999999</v>
      </c>
      <c r="AW14" s="8">
        <f>AV14*104%</f>
        <v>409587.72940800001</v>
      </c>
      <c r="AX14" s="8">
        <f>AW14*104%</f>
        <v>425971.23858432</v>
      </c>
      <c r="AY14" s="8">
        <v>292602</v>
      </c>
      <c r="AZ14" s="8">
        <v>357991</v>
      </c>
      <c r="BA14" s="8" t="s">
        <v>160</v>
      </c>
      <c r="BB14" s="8" t="s">
        <v>223</v>
      </c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81" s="7" customFormat="1" ht="102" customHeight="1" x14ac:dyDescent="0.2">
      <c r="A15" s="59">
        <v>5</v>
      </c>
      <c r="B15" s="12" t="s">
        <v>68</v>
      </c>
      <c r="C15" s="12" t="s">
        <v>70</v>
      </c>
      <c r="D15" s="12" t="s">
        <v>78</v>
      </c>
      <c r="E15" s="42">
        <v>37625</v>
      </c>
      <c r="F15" s="42">
        <v>37987</v>
      </c>
      <c r="G15" s="12" t="s">
        <v>98</v>
      </c>
      <c r="H15" s="42" t="s">
        <v>104</v>
      </c>
      <c r="I15" s="12" t="s">
        <v>110</v>
      </c>
      <c r="J15" s="12" t="s">
        <v>219</v>
      </c>
      <c r="K15" s="17" t="s">
        <v>134</v>
      </c>
      <c r="L15" s="19" t="s">
        <v>149</v>
      </c>
      <c r="M15" s="12" t="s">
        <v>153</v>
      </c>
      <c r="N15" s="12" t="s">
        <v>159</v>
      </c>
      <c r="O15" s="17" t="s">
        <v>184</v>
      </c>
      <c r="P15" s="12"/>
      <c r="Q15" s="24">
        <v>10</v>
      </c>
      <c r="R15" s="22" t="s">
        <v>9</v>
      </c>
      <c r="S15" s="12" t="s">
        <v>174</v>
      </c>
      <c r="T15" s="12"/>
      <c r="U15" s="43">
        <v>15</v>
      </c>
      <c r="V15" s="43">
        <v>20.100000000000001</v>
      </c>
      <c r="W15" s="43">
        <v>3.8</v>
      </c>
      <c r="X15" s="43">
        <v>7</v>
      </c>
      <c r="Y15" s="43">
        <v>4</v>
      </c>
      <c r="Z15" s="44">
        <v>4</v>
      </c>
      <c r="AA15" s="44">
        <v>4</v>
      </c>
      <c r="AB15" s="182">
        <v>5</v>
      </c>
      <c r="AC15" s="98" t="s">
        <v>154</v>
      </c>
      <c r="AD15" s="98" t="s">
        <v>154</v>
      </c>
      <c r="AE15" s="98" t="s">
        <v>154</v>
      </c>
      <c r="AF15" s="129" t="s">
        <v>154</v>
      </c>
      <c r="AG15" s="36">
        <v>4</v>
      </c>
      <c r="AH15" s="8">
        <v>3</v>
      </c>
      <c r="AI15" s="8">
        <v>3</v>
      </c>
      <c r="AJ15" s="8">
        <v>3</v>
      </c>
      <c r="AK15" s="8">
        <v>2</v>
      </c>
      <c r="AL15" s="8">
        <v>2</v>
      </c>
      <c r="AM15" s="8">
        <v>2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17"/>
      <c r="AY15" s="8"/>
      <c r="AZ15" s="8"/>
      <c r="BA15" s="8" t="s">
        <v>161</v>
      </c>
      <c r="BB15" s="31" t="s">
        <v>159</v>
      </c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1" s="7" customFormat="1" ht="153" customHeight="1" thickBot="1" x14ac:dyDescent="0.25">
      <c r="A16" s="60">
        <v>6</v>
      </c>
      <c r="B16" s="61" t="s">
        <v>68</v>
      </c>
      <c r="C16" s="84" t="s">
        <v>71</v>
      </c>
      <c r="D16" s="84" t="s">
        <v>79</v>
      </c>
      <c r="E16" s="85">
        <v>37622</v>
      </c>
      <c r="F16" s="85">
        <v>37622</v>
      </c>
      <c r="G16" s="61" t="s">
        <v>98</v>
      </c>
      <c r="H16" s="85" t="s">
        <v>104</v>
      </c>
      <c r="I16" s="84" t="s">
        <v>111</v>
      </c>
      <c r="J16" s="61" t="s">
        <v>219</v>
      </c>
      <c r="K16" s="86" t="s">
        <v>136</v>
      </c>
      <c r="L16" s="84" t="s">
        <v>149</v>
      </c>
      <c r="M16" s="84" t="s">
        <v>152</v>
      </c>
      <c r="N16" s="61" t="s">
        <v>204</v>
      </c>
      <c r="O16" s="86" t="s">
        <v>186</v>
      </c>
      <c r="P16" s="61"/>
      <c r="Q16" s="62">
        <v>4</v>
      </c>
      <c r="R16" s="63" t="s">
        <v>39</v>
      </c>
      <c r="S16" s="84" t="s">
        <v>174</v>
      </c>
      <c r="T16" s="64"/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79">
        <v>0</v>
      </c>
      <c r="AC16" s="101" t="s">
        <v>154</v>
      </c>
      <c r="AD16" s="101" t="s">
        <v>154</v>
      </c>
      <c r="AE16" s="101" t="s">
        <v>154</v>
      </c>
      <c r="AF16" s="105" t="s">
        <v>154</v>
      </c>
      <c r="AG16" s="36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7"/>
      <c r="AY16" s="8"/>
      <c r="AZ16" s="8" t="s">
        <v>159</v>
      </c>
      <c r="BA16" s="8" t="s">
        <v>161</v>
      </c>
      <c r="BB16" s="8" t="s">
        <v>164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s="7" customFormat="1" ht="35.25" customHeight="1" thickBot="1" x14ac:dyDescent="0.25">
      <c r="A17" s="213" t="s">
        <v>228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112"/>
      <c r="N17" s="89"/>
      <c r="O17" s="90"/>
      <c r="P17" s="89"/>
      <c r="Q17" s="93"/>
      <c r="R17" s="94"/>
      <c r="S17" s="112"/>
      <c r="T17" s="113"/>
      <c r="U17" s="114">
        <f>U18+U19+U20+U21+U22+U23+U24+U25+U26+U27+U28+U29+U30+U31+U32</f>
        <v>487363</v>
      </c>
      <c r="V17" s="114">
        <f>V18+V19+V20+V21+V22+V23+V24+V25+V26+V27+V28+V29+V30+V31+V32</f>
        <v>482414</v>
      </c>
      <c r="W17" s="114">
        <f>W18+W19+W20+W21+W22+W23+W24+W25+W26+W27+W28+W29+W30+W31+W32</f>
        <v>491020</v>
      </c>
      <c r="X17" s="114">
        <f>X18+X19+X20+X21+X22+X23+X24+X25+X26+X27+X28+X29+X30+X31+X32</f>
        <v>500277</v>
      </c>
      <c r="Y17" s="114">
        <f>Y18+Y20+Y21+Y22+Y23+Y24+Y25+Y26+Y27+Y28+Y29+Y30+Y31+Y32</f>
        <v>607601</v>
      </c>
      <c r="Z17" s="114">
        <f>Z18+Z20+Z21+Z22+Z23+Z24+Z25+Z26+Z27+Z29+Z30+Z31+Z32</f>
        <v>587568</v>
      </c>
      <c r="AA17" s="114">
        <f>AA18+AA20+AA21+AA22+AA23+AA24+AA26+AA27+AA30+AA31+AA32</f>
        <v>651439</v>
      </c>
      <c r="AB17" s="172">
        <f>AB20+AB22+AB23+AB24+AB26+AB27+AB30+AB32</f>
        <v>362106</v>
      </c>
      <c r="AC17" s="114">
        <f>AC20+AC22+AC24+AC26</f>
        <v>374182</v>
      </c>
      <c r="AD17" s="114">
        <f>AD20+AD22+AD24+AD26</f>
        <v>389149</v>
      </c>
      <c r="AE17" s="114">
        <f>AE20+AE22+AE24+AE26</f>
        <v>404715</v>
      </c>
      <c r="AF17" s="115">
        <f>AF20+AF22+AF24+AF26</f>
        <v>420904</v>
      </c>
      <c r="AG17" s="36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4"/>
      <c r="AY17" s="8"/>
      <c r="AZ17" s="8"/>
      <c r="BA17" s="8"/>
      <c r="BB17" s="8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s="7" customFormat="1" ht="93.75" customHeight="1" x14ac:dyDescent="0.2">
      <c r="A18" s="124"/>
      <c r="B18" s="125" t="s">
        <v>68</v>
      </c>
      <c r="C18" s="78" t="s">
        <v>72</v>
      </c>
      <c r="D18" s="78" t="s">
        <v>80</v>
      </c>
      <c r="E18" s="126">
        <v>37987</v>
      </c>
      <c r="F18" s="126">
        <v>40909</v>
      </c>
      <c r="G18" s="78" t="s">
        <v>99</v>
      </c>
      <c r="H18" s="126">
        <v>43465</v>
      </c>
      <c r="I18" s="78" t="s">
        <v>112</v>
      </c>
      <c r="J18" s="125" t="s">
        <v>220</v>
      </c>
      <c r="K18" s="80" t="s">
        <v>137</v>
      </c>
      <c r="L18" s="78" t="s">
        <v>36</v>
      </c>
      <c r="M18" s="78" t="s">
        <v>152</v>
      </c>
      <c r="N18" s="79">
        <v>2.2000000000000002</v>
      </c>
      <c r="O18" s="80" t="s">
        <v>187</v>
      </c>
      <c r="P18" s="79"/>
      <c r="Q18" s="127">
        <v>5</v>
      </c>
      <c r="R18" s="83" t="s">
        <v>40</v>
      </c>
      <c r="S18" s="78" t="s">
        <v>174</v>
      </c>
      <c r="T18" s="164"/>
      <c r="U18" s="165">
        <v>9334</v>
      </c>
      <c r="V18" s="165">
        <v>24761</v>
      </c>
      <c r="W18" s="165">
        <v>29051</v>
      </c>
      <c r="X18" s="165">
        <v>38178</v>
      </c>
      <c r="Y18" s="165">
        <v>40910</v>
      </c>
      <c r="Z18" s="165">
        <v>46575</v>
      </c>
      <c r="AA18" s="165">
        <v>53131</v>
      </c>
      <c r="AB18" s="180" t="s">
        <v>155</v>
      </c>
      <c r="AC18" s="80" t="s">
        <v>155</v>
      </c>
      <c r="AD18" s="80" t="s">
        <v>155</v>
      </c>
      <c r="AE18" s="80" t="s">
        <v>155</v>
      </c>
      <c r="AF18" s="166" t="s">
        <v>155</v>
      </c>
      <c r="AG18" s="36">
        <v>2</v>
      </c>
      <c r="AH18" s="8">
        <v>3</v>
      </c>
      <c r="AI18" s="8">
        <v>3</v>
      </c>
      <c r="AJ18" s="8">
        <v>3</v>
      </c>
      <c r="AK18" s="8">
        <v>3</v>
      </c>
      <c r="AL18" s="8">
        <v>3</v>
      </c>
      <c r="AM18" s="8">
        <v>3</v>
      </c>
      <c r="AN18" s="8">
        <v>20618</v>
      </c>
      <c r="AO18" s="8">
        <v>12953</v>
      </c>
      <c r="AP18" s="31">
        <v>16573</v>
      </c>
      <c r="AQ18" s="31">
        <v>21451</v>
      </c>
      <c r="AR18" s="31">
        <v>23917</v>
      </c>
      <c r="AS18" s="8">
        <v>27332</v>
      </c>
      <c r="AT18" s="8">
        <v>30284</v>
      </c>
      <c r="AU18" s="8" t="s">
        <v>158</v>
      </c>
      <c r="AV18" s="8" t="s">
        <v>158</v>
      </c>
      <c r="AW18" s="8" t="s">
        <v>158</v>
      </c>
      <c r="AX18" s="8" t="s">
        <v>158</v>
      </c>
      <c r="AY18" s="8">
        <v>-62188</v>
      </c>
      <c r="AZ18" s="8">
        <v>-94885</v>
      </c>
      <c r="BA18" s="8" t="s">
        <v>160</v>
      </c>
      <c r="BB18" s="8" t="s">
        <v>165</v>
      </c>
      <c r="BC18" s="20">
        <v>12953</v>
      </c>
      <c r="BD18" s="20">
        <v>24761</v>
      </c>
      <c r="BE18" s="20">
        <v>29952</v>
      </c>
      <c r="BF18" s="20">
        <v>16573</v>
      </c>
      <c r="BG18" s="20">
        <v>29051</v>
      </c>
      <c r="BH18" s="20">
        <v>0</v>
      </c>
      <c r="BI18" s="20">
        <v>29952</v>
      </c>
      <c r="BJ18" s="20">
        <v>21451</v>
      </c>
      <c r="BK18" s="20">
        <v>38178</v>
      </c>
      <c r="BL18" s="20">
        <v>0</v>
      </c>
      <c r="BM18" s="20">
        <v>0</v>
      </c>
      <c r="BN18" s="20">
        <v>29952</v>
      </c>
      <c r="BO18" s="20">
        <v>23917</v>
      </c>
      <c r="BP18" s="20">
        <v>40910</v>
      </c>
      <c r="BQ18" s="20">
        <v>0</v>
      </c>
      <c r="BR18" s="20">
        <v>0</v>
      </c>
      <c r="BS18" s="20">
        <v>0</v>
      </c>
      <c r="BT18" s="20">
        <v>29952</v>
      </c>
      <c r="BU18" s="20">
        <v>27332</v>
      </c>
      <c r="BV18" s="20">
        <v>46575</v>
      </c>
      <c r="BW18" s="20">
        <v>0</v>
      </c>
      <c r="BX18" s="20">
        <v>0</v>
      </c>
      <c r="BY18" s="20">
        <v>0</v>
      </c>
      <c r="BZ18" s="20">
        <v>0</v>
      </c>
      <c r="CA18" s="20">
        <v>29952</v>
      </c>
    </row>
    <row r="19" spans="1:79" s="7" customFormat="1" ht="29.25" customHeight="1" x14ac:dyDescent="0.2">
      <c r="A19" s="117">
        <v>9</v>
      </c>
      <c r="B19" s="47" t="s">
        <v>68</v>
      </c>
      <c r="C19" s="142" t="s">
        <v>72</v>
      </c>
      <c r="D19" s="142" t="s">
        <v>81</v>
      </c>
      <c r="E19" s="49">
        <v>37987</v>
      </c>
      <c r="F19" s="49">
        <v>41275</v>
      </c>
      <c r="G19" s="142" t="s">
        <v>99</v>
      </c>
      <c r="H19" s="49">
        <v>42369</v>
      </c>
      <c r="I19" s="142" t="s">
        <v>113</v>
      </c>
      <c r="J19" s="48" t="s">
        <v>219</v>
      </c>
      <c r="K19" s="50" t="s">
        <v>138</v>
      </c>
      <c r="L19" s="142" t="s">
        <v>36</v>
      </c>
      <c r="M19" s="142" t="s">
        <v>152</v>
      </c>
      <c r="N19" s="50" t="s">
        <v>155</v>
      </c>
      <c r="O19" s="50" t="s">
        <v>188</v>
      </c>
      <c r="P19" s="143"/>
      <c r="Q19" s="144">
        <v>14</v>
      </c>
      <c r="R19" s="52" t="s">
        <v>41</v>
      </c>
      <c r="S19" s="142" t="s">
        <v>174</v>
      </c>
      <c r="T19" s="53"/>
      <c r="U19" s="145">
        <v>0</v>
      </c>
      <c r="V19" s="145">
        <v>417</v>
      </c>
      <c r="W19" s="145">
        <v>1888</v>
      </c>
      <c r="X19" s="145">
        <v>3793</v>
      </c>
      <c r="Y19" s="50" t="s">
        <v>155</v>
      </c>
      <c r="Z19" s="50" t="s">
        <v>155</v>
      </c>
      <c r="AA19" s="50" t="s">
        <v>155</v>
      </c>
      <c r="AB19" s="181" t="s">
        <v>155</v>
      </c>
      <c r="AC19" s="50" t="s">
        <v>155</v>
      </c>
      <c r="AD19" s="50" t="s">
        <v>155</v>
      </c>
      <c r="AE19" s="146" t="s">
        <v>155</v>
      </c>
      <c r="AF19" s="146" t="s">
        <v>155</v>
      </c>
      <c r="AG19" s="36">
        <v>0</v>
      </c>
      <c r="AH19" s="8">
        <v>1</v>
      </c>
      <c r="AI19" s="8">
        <v>1</v>
      </c>
      <c r="AJ19" s="8">
        <v>1</v>
      </c>
      <c r="AK19" s="8" t="s">
        <v>155</v>
      </c>
      <c r="AL19" s="8" t="s">
        <v>155</v>
      </c>
      <c r="AM19" s="8" t="s">
        <v>155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7"/>
      <c r="AY19" s="8"/>
      <c r="AZ19" s="8" t="s">
        <v>159</v>
      </c>
      <c r="BA19" s="8" t="s">
        <v>160</v>
      </c>
      <c r="BB19" s="8" t="s">
        <v>155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7" customFormat="1" ht="127.5" customHeight="1" x14ac:dyDescent="0.2">
      <c r="A20" s="59">
        <v>7</v>
      </c>
      <c r="B20" s="12" t="s">
        <v>68</v>
      </c>
      <c r="C20" s="77" t="s">
        <v>72</v>
      </c>
      <c r="D20" s="77" t="s">
        <v>82</v>
      </c>
      <c r="E20" s="42">
        <v>37987</v>
      </c>
      <c r="F20" s="42">
        <v>38718</v>
      </c>
      <c r="G20" s="12" t="s">
        <v>98</v>
      </c>
      <c r="H20" s="42" t="s">
        <v>104</v>
      </c>
      <c r="I20" s="77" t="s">
        <v>114</v>
      </c>
      <c r="J20" s="77" t="s">
        <v>218</v>
      </c>
      <c r="K20" s="17" t="s">
        <v>139</v>
      </c>
      <c r="L20" s="77" t="s">
        <v>36</v>
      </c>
      <c r="M20" s="77" t="s">
        <v>152</v>
      </c>
      <c r="N20" s="19">
        <v>2.2000000000000002</v>
      </c>
      <c r="O20" s="17" t="s">
        <v>189</v>
      </c>
      <c r="P20" s="19"/>
      <c r="Q20" s="24">
        <v>5</v>
      </c>
      <c r="R20" s="22" t="s">
        <v>40</v>
      </c>
      <c r="S20" s="77" t="s">
        <v>174</v>
      </c>
      <c r="T20" s="18"/>
      <c r="U20" s="98">
        <v>15063</v>
      </c>
      <c r="V20" s="98">
        <v>12951</v>
      </c>
      <c r="W20" s="98">
        <v>11727</v>
      </c>
      <c r="X20" s="98">
        <v>19038</v>
      </c>
      <c r="Y20" s="98">
        <v>7679</v>
      </c>
      <c r="Z20" s="98">
        <v>6876</v>
      </c>
      <c r="AA20" s="98">
        <v>7038</v>
      </c>
      <c r="AB20" s="182">
        <v>17424</v>
      </c>
      <c r="AC20" s="99">
        <v>18121</v>
      </c>
      <c r="AD20" s="99">
        <v>18846</v>
      </c>
      <c r="AE20" s="99">
        <v>19600</v>
      </c>
      <c r="AF20" s="100">
        <v>20384</v>
      </c>
      <c r="AG20" s="36">
        <v>47</v>
      </c>
      <c r="AH20" s="8">
        <v>37</v>
      </c>
      <c r="AI20" s="8">
        <v>45</v>
      </c>
      <c r="AJ20" s="8">
        <v>44</v>
      </c>
      <c r="AK20" s="8">
        <v>37</v>
      </c>
      <c r="AL20" s="8">
        <v>22</v>
      </c>
      <c r="AM20" s="31">
        <v>11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17"/>
      <c r="AY20" s="8"/>
      <c r="AZ20" s="8" t="s">
        <v>159</v>
      </c>
      <c r="BA20" s="8" t="s">
        <v>160</v>
      </c>
      <c r="BB20" s="8" t="s">
        <v>166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s="7" customFormat="1" ht="138" customHeight="1" x14ac:dyDescent="0.2">
      <c r="A21" s="59"/>
      <c r="B21" s="12" t="s">
        <v>68</v>
      </c>
      <c r="C21" s="77" t="s">
        <v>72</v>
      </c>
      <c r="D21" s="77" t="s">
        <v>83</v>
      </c>
      <c r="E21" s="42">
        <v>37987</v>
      </c>
      <c r="F21" s="42">
        <v>38718</v>
      </c>
      <c r="G21" s="77" t="s">
        <v>99</v>
      </c>
      <c r="H21" s="42">
        <v>43466</v>
      </c>
      <c r="I21" s="77" t="s">
        <v>115</v>
      </c>
      <c r="J21" s="77" t="s">
        <v>218</v>
      </c>
      <c r="K21" s="17" t="s">
        <v>140</v>
      </c>
      <c r="L21" s="77" t="s">
        <v>36</v>
      </c>
      <c r="M21" s="77" t="s">
        <v>152</v>
      </c>
      <c r="N21" s="19">
        <v>2.2000000000000002</v>
      </c>
      <c r="O21" s="17" t="s">
        <v>190</v>
      </c>
      <c r="P21" s="19"/>
      <c r="Q21" s="24" t="s">
        <v>179</v>
      </c>
      <c r="R21" s="19" t="s">
        <v>209</v>
      </c>
      <c r="S21" s="77" t="s">
        <v>174</v>
      </c>
      <c r="T21" s="18"/>
      <c r="U21" s="98">
        <v>104930</v>
      </c>
      <c r="V21" s="98">
        <v>114065</v>
      </c>
      <c r="W21" s="98">
        <v>126443</v>
      </c>
      <c r="X21" s="98">
        <v>122610</v>
      </c>
      <c r="Y21" s="98">
        <v>144168</v>
      </c>
      <c r="Z21" s="98">
        <v>160974</v>
      </c>
      <c r="AA21" s="98">
        <v>183624</v>
      </c>
      <c r="AB21" s="183" t="s">
        <v>154</v>
      </c>
      <c r="AC21" s="147" t="s">
        <v>154</v>
      </c>
      <c r="AD21" s="147" t="s">
        <v>154</v>
      </c>
      <c r="AE21" s="147" t="s">
        <v>154</v>
      </c>
      <c r="AF21" s="167" t="s">
        <v>154</v>
      </c>
      <c r="AG21" s="36">
        <v>341</v>
      </c>
      <c r="AH21" s="8">
        <v>341</v>
      </c>
      <c r="AI21" s="8">
        <v>336</v>
      </c>
      <c r="AJ21" s="8">
        <v>342</v>
      </c>
      <c r="AK21" s="8">
        <v>342</v>
      </c>
      <c r="AL21" s="31">
        <v>337</v>
      </c>
      <c r="AM21" s="31">
        <v>323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7"/>
      <c r="AY21" s="8"/>
      <c r="AZ21" s="8" t="s">
        <v>159</v>
      </c>
      <c r="BA21" s="8" t="s">
        <v>160</v>
      </c>
      <c r="BB21" s="8" t="s">
        <v>167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7" customFormat="1" ht="114.75" customHeight="1" x14ac:dyDescent="0.2">
      <c r="A22" s="59">
        <v>8</v>
      </c>
      <c r="B22" s="12" t="s">
        <v>68</v>
      </c>
      <c r="C22" s="77" t="s">
        <v>72</v>
      </c>
      <c r="D22" s="77" t="s">
        <v>74</v>
      </c>
      <c r="E22" s="42">
        <v>37987</v>
      </c>
      <c r="F22" s="42">
        <v>39814</v>
      </c>
      <c r="G22" s="12" t="s">
        <v>98</v>
      </c>
      <c r="H22" s="42" t="s">
        <v>104</v>
      </c>
      <c r="I22" s="77" t="s">
        <v>116</v>
      </c>
      <c r="J22" s="12" t="s">
        <v>219</v>
      </c>
      <c r="K22" s="17" t="s">
        <v>130</v>
      </c>
      <c r="L22" s="77" t="s">
        <v>36</v>
      </c>
      <c r="M22" s="77" t="s">
        <v>153</v>
      </c>
      <c r="N22" s="19">
        <v>2.2000000000000002</v>
      </c>
      <c r="O22" s="17" t="s">
        <v>191</v>
      </c>
      <c r="P22" s="19"/>
      <c r="Q22" s="24">
        <v>10</v>
      </c>
      <c r="R22" s="22" t="s">
        <v>9</v>
      </c>
      <c r="S22" s="77" t="s">
        <v>174</v>
      </c>
      <c r="T22" s="18"/>
      <c r="U22" s="98">
        <v>224558</v>
      </c>
      <c r="V22" s="98">
        <v>200992</v>
      </c>
      <c r="W22" s="98">
        <v>160638</v>
      </c>
      <c r="X22" s="98">
        <v>185799</v>
      </c>
      <c r="Y22" s="98">
        <v>193506</v>
      </c>
      <c r="Z22" s="98">
        <v>132732</v>
      </c>
      <c r="AA22" s="99">
        <v>157708</v>
      </c>
      <c r="AB22" s="182">
        <v>88647</v>
      </c>
      <c r="AC22" s="99">
        <v>92193</v>
      </c>
      <c r="AD22" s="99">
        <v>95881</v>
      </c>
      <c r="AE22" s="99">
        <v>99716</v>
      </c>
      <c r="AF22" s="100">
        <v>103704</v>
      </c>
      <c r="AG22" s="36">
        <v>116</v>
      </c>
      <c r="AH22" s="8">
        <v>112</v>
      </c>
      <c r="AI22" s="8">
        <v>103</v>
      </c>
      <c r="AJ22" s="8">
        <v>105</v>
      </c>
      <c r="AK22" s="8">
        <v>105</v>
      </c>
      <c r="AL22" s="8">
        <v>85</v>
      </c>
      <c r="AM22" s="8">
        <v>70</v>
      </c>
      <c r="AN22" s="8">
        <v>175059</v>
      </c>
      <c r="AO22" s="8">
        <v>188569</v>
      </c>
      <c r="AP22" s="8">
        <v>292221</v>
      </c>
      <c r="AQ22" s="8">
        <v>494880</v>
      </c>
      <c r="AR22" s="8">
        <v>316502</v>
      </c>
      <c r="AS22" s="8">
        <v>316849</v>
      </c>
      <c r="AT22" s="8">
        <v>401144</v>
      </c>
      <c r="AU22" s="8">
        <f>AT22*104%</f>
        <v>417189.76</v>
      </c>
      <c r="AV22" s="8">
        <f>AU22*104%</f>
        <v>433877.3504</v>
      </c>
      <c r="AW22" s="8">
        <f>AV22*104%</f>
        <v>451232.44441599998</v>
      </c>
      <c r="AX22" s="8">
        <f>AW22*104%</f>
        <v>469281.74219264003</v>
      </c>
      <c r="AY22" s="8" t="s">
        <v>159</v>
      </c>
      <c r="AZ22" s="8" t="s">
        <v>159</v>
      </c>
      <c r="BA22" s="8" t="s">
        <v>160</v>
      </c>
      <c r="BB22" s="8" t="s">
        <v>224</v>
      </c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s="7" customFormat="1" ht="76.5" x14ac:dyDescent="0.2">
      <c r="A23" s="59">
        <v>9</v>
      </c>
      <c r="B23" s="12" t="s">
        <v>68</v>
      </c>
      <c r="C23" s="77" t="s">
        <v>72</v>
      </c>
      <c r="D23" s="77" t="s">
        <v>84</v>
      </c>
      <c r="E23" s="42">
        <v>37987</v>
      </c>
      <c r="F23" s="42">
        <v>39814</v>
      </c>
      <c r="G23" s="12" t="s">
        <v>98</v>
      </c>
      <c r="H23" s="42" t="s">
        <v>104</v>
      </c>
      <c r="I23" s="77" t="s">
        <v>117</v>
      </c>
      <c r="J23" s="12" t="s">
        <v>220</v>
      </c>
      <c r="K23" s="17" t="s">
        <v>141</v>
      </c>
      <c r="L23" s="77" t="s">
        <v>36</v>
      </c>
      <c r="M23" s="77" t="s">
        <v>153</v>
      </c>
      <c r="N23" s="19">
        <v>2.2000000000000002</v>
      </c>
      <c r="O23" s="17" t="s">
        <v>192</v>
      </c>
      <c r="P23" s="19"/>
      <c r="Q23" s="25">
        <v>2</v>
      </c>
      <c r="R23" s="22" t="s">
        <v>64</v>
      </c>
      <c r="S23" s="77" t="s">
        <v>174</v>
      </c>
      <c r="T23" s="18"/>
      <c r="U23" s="17">
        <v>2211</v>
      </c>
      <c r="V23" s="17">
        <v>1882</v>
      </c>
      <c r="W23" s="17">
        <v>1334</v>
      </c>
      <c r="X23" s="17">
        <v>1138</v>
      </c>
      <c r="Y23" s="17">
        <v>1044</v>
      </c>
      <c r="Z23" s="148">
        <v>893</v>
      </c>
      <c r="AA23" s="17">
        <v>886</v>
      </c>
      <c r="AB23" s="184">
        <v>534</v>
      </c>
      <c r="AC23" s="17" t="s">
        <v>154</v>
      </c>
      <c r="AD23" s="17" t="s">
        <v>154</v>
      </c>
      <c r="AE23" s="17" t="s">
        <v>154</v>
      </c>
      <c r="AF23" s="168" t="s">
        <v>154</v>
      </c>
      <c r="AG23" s="36">
        <v>3</v>
      </c>
      <c r="AH23" s="8">
        <v>3</v>
      </c>
      <c r="AI23" s="8">
        <v>3</v>
      </c>
      <c r="AJ23" s="8">
        <v>3</v>
      </c>
      <c r="AK23" s="8">
        <v>3</v>
      </c>
      <c r="AL23" s="8">
        <v>3</v>
      </c>
      <c r="AM23" s="31">
        <v>2</v>
      </c>
      <c r="AN23" s="8">
        <v>1343</v>
      </c>
      <c r="AO23" s="8">
        <v>402</v>
      </c>
      <c r="AP23" s="31">
        <v>1375</v>
      </c>
      <c r="AQ23" s="8">
        <v>1827</v>
      </c>
      <c r="AR23" s="8">
        <v>2215</v>
      </c>
      <c r="AS23" s="31">
        <v>2420</v>
      </c>
      <c r="AT23" s="31">
        <v>2470</v>
      </c>
      <c r="AU23" s="31">
        <f>AT23*104%</f>
        <v>2568.8000000000002</v>
      </c>
      <c r="AV23" s="8" t="s">
        <v>154</v>
      </c>
      <c r="AW23" s="8" t="s">
        <v>154</v>
      </c>
      <c r="AX23" s="8" t="s">
        <v>154</v>
      </c>
      <c r="AY23" s="31">
        <v>-7003</v>
      </c>
      <c r="AZ23" s="31">
        <v>161</v>
      </c>
      <c r="BA23" s="8" t="s">
        <v>162</v>
      </c>
      <c r="BB23" s="8" t="s">
        <v>216</v>
      </c>
      <c r="BC23" s="20">
        <v>402</v>
      </c>
      <c r="BD23" s="20">
        <v>1882</v>
      </c>
      <c r="BE23" s="20">
        <v>3271</v>
      </c>
      <c r="BF23" s="20">
        <v>1375</v>
      </c>
      <c r="BG23" s="20">
        <v>1334</v>
      </c>
      <c r="BH23" s="20">
        <v>298</v>
      </c>
      <c r="BI23" s="20">
        <v>2401</v>
      </c>
      <c r="BJ23" s="20">
        <v>1827</v>
      </c>
      <c r="BK23" s="20">
        <v>1138</v>
      </c>
      <c r="BL23" s="20">
        <v>0</v>
      </c>
      <c r="BM23" s="20">
        <v>298</v>
      </c>
      <c r="BN23" s="20">
        <v>2401</v>
      </c>
      <c r="BO23" s="20">
        <v>2215</v>
      </c>
      <c r="BP23" s="20">
        <v>1044</v>
      </c>
      <c r="BQ23" s="20">
        <v>0</v>
      </c>
      <c r="BR23" s="20">
        <v>0</v>
      </c>
      <c r="BS23" s="20">
        <v>298</v>
      </c>
      <c r="BT23" s="20">
        <v>2401</v>
      </c>
      <c r="BU23" s="33">
        <v>2420</v>
      </c>
      <c r="BV23" s="20">
        <v>1066</v>
      </c>
      <c r="BW23" s="20">
        <v>0</v>
      </c>
      <c r="BX23" s="20">
        <v>0</v>
      </c>
      <c r="BY23" s="20">
        <v>0</v>
      </c>
      <c r="BZ23" s="20">
        <v>298</v>
      </c>
      <c r="CA23" s="20">
        <v>2401</v>
      </c>
    </row>
    <row r="24" spans="1:79" s="7" customFormat="1" ht="83.25" customHeight="1" x14ac:dyDescent="0.2">
      <c r="A24" s="59">
        <v>10</v>
      </c>
      <c r="B24" s="12" t="s">
        <v>68</v>
      </c>
      <c r="C24" s="77" t="s">
        <v>72</v>
      </c>
      <c r="D24" s="77" t="s">
        <v>85</v>
      </c>
      <c r="E24" s="42">
        <v>37987</v>
      </c>
      <c r="F24" s="42">
        <v>39814</v>
      </c>
      <c r="G24" s="12" t="s">
        <v>98</v>
      </c>
      <c r="H24" s="42" t="s">
        <v>104</v>
      </c>
      <c r="I24" s="77" t="s">
        <v>118</v>
      </c>
      <c r="J24" s="77" t="s">
        <v>218</v>
      </c>
      <c r="K24" s="17" t="s">
        <v>140</v>
      </c>
      <c r="L24" s="77" t="s">
        <v>36</v>
      </c>
      <c r="M24" s="77" t="s">
        <v>153</v>
      </c>
      <c r="N24" s="19">
        <v>2.2000000000000002</v>
      </c>
      <c r="O24" s="17" t="s">
        <v>193</v>
      </c>
      <c r="P24" s="19"/>
      <c r="Q24" s="24">
        <v>3</v>
      </c>
      <c r="R24" s="22" t="s">
        <v>38</v>
      </c>
      <c r="S24" s="77" t="s">
        <v>174</v>
      </c>
      <c r="T24" s="18"/>
      <c r="U24" s="98">
        <v>92482</v>
      </c>
      <c r="V24" s="98">
        <v>78755</v>
      </c>
      <c r="W24" s="98">
        <v>85904</v>
      </c>
      <c r="X24" s="98">
        <v>115590</v>
      </c>
      <c r="Y24" s="98">
        <v>209205</v>
      </c>
      <c r="Z24" s="98">
        <v>228050</v>
      </c>
      <c r="AA24" s="98">
        <v>218329</v>
      </c>
      <c r="AB24" s="182">
        <v>232220</v>
      </c>
      <c r="AC24" s="99">
        <v>241509</v>
      </c>
      <c r="AD24" s="99">
        <v>251169</v>
      </c>
      <c r="AE24" s="99">
        <v>261216</v>
      </c>
      <c r="AF24" s="100">
        <v>271665</v>
      </c>
      <c r="AG24" s="36">
        <v>5</v>
      </c>
      <c r="AH24" s="8">
        <v>5</v>
      </c>
      <c r="AI24" s="8">
        <v>8</v>
      </c>
      <c r="AJ24" s="8">
        <v>6</v>
      </c>
      <c r="AK24" s="8">
        <v>6</v>
      </c>
      <c r="AL24" s="8">
        <v>4</v>
      </c>
      <c r="AM24" s="8">
        <v>4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7"/>
      <c r="AY24" s="8"/>
      <c r="AZ24" s="8" t="s">
        <v>159</v>
      </c>
      <c r="BA24" s="8" t="s">
        <v>160</v>
      </c>
      <c r="BB24" s="8" t="s">
        <v>168</v>
      </c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7" customFormat="1" ht="140.25" customHeight="1" x14ac:dyDescent="0.2">
      <c r="A25" s="117">
        <v>15</v>
      </c>
      <c r="B25" s="47" t="s">
        <v>68</v>
      </c>
      <c r="C25" s="142" t="s">
        <v>72</v>
      </c>
      <c r="D25" s="142" t="s">
        <v>86</v>
      </c>
      <c r="E25" s="49">
        <v>37987</v>
      </c>
      <c r="F25" s="49">
        <v>39814</v>
      </c>
      <c r="G25" s="48" t="s">
        <v>98</v>
      </c>
      <c r="H25" s="49">
        <v>43101</v>
      </c>
      <c r="I25" s="142" t="s">
        <v>119</v>
      </c>
      <c r="J25" s="142" t="s">
        <v>218</v>
      </c>
      <c r="K25" s="50" t="s">
        <v>142</v>
      </c>
      <c r="L25" s="142" t="s">
        <v>36</v>
      </c>
      <c r="M25" s="142" t="s">
        <v>153</v>
      </c>
      <c r="N25" s="143">
        <v>2.2000000000000002</v>
      </c>
      <c r="O25" s="50" t="s">
        <v>194</v>
      </c>
      <c r="P25" s="143"/>
      <c r="Q25" s="144">
        <v>5</v>
      </c>
      <c r="R25" s="52" t="s">
        <v>40</v>
      </c>
      <c r="S25" s="142" t="s">
        <v>174</v>
      </c>
      <c r="T25" s="53"/>
      <c r="U25" s="145">
        <v>433</v>
      </c>
      <c r="V25" s="145">
        <v>435</v>
      </c>
      <c r="W25" s="145">
        <v>433</v>
      </c>
      <c r="X25" s="145">
        <v>0</v>
      </c>
      <c r="Y25" s="145">
        <v>243</v>
      </c>
      <c r="Z25" s="145">
        <v>0</v>
      </c>
      <c r="AA25" s="149" t="s">
        <v>154</v>
      </c>
      <c r="AB25" s="185" t="s">
        <v>154</v>
      </c>
      <c r="AC25" s="149" t="s">
        <v>154</v>
      </c>
      <c r="AD25" s="149" t="s">
        <v>154</v>
      </c>
      <c r="AE25" s="150" t="s">
        <v>154</v>
      </c>
      <c r="AF25" s="150" t="s">
        <v>154</v>
      </c>
      <c r="AG25" s="36">
        <v>1</v>
      </c>
      <c r="AH25" s="8">
        <v>1</v>
      </c>
      <c r="AI25" s="8">
        <v>1</v>
      </c>
      <c r="AJ25" s="8">
        <v>0</v>
      </c>
      <c r="AK25" s="8">
        <v>1</v>
      </c>
      <c r="AL25" s="8">
        <v>0</v>
      </c>
      <c r="AM25" s="8" t="s">
        <v>154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17"/>
      <c r="AY25" s="8"/>
      <c r="AZ25" s="8" t="s">
        <v>159</v>
      </c>
      <c r="BA25" s="8" t="s">
        <v>161</v>
      </c>
      <c r="BB25" s="8" t="s">
        <v>164</v>
      </c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59.75" customHeight="1" x14ac:dyDescent="0.25">
      <c r="A26" s="59">
        <v>11</v>
      </c>
      <c r="B26" s="12" t="s">
        <v>68</v>
      </c>
      <c r="C26" s="77" t="s">
        <v>72</v>
      </c>
      <c r="D26" s="77" t="s">
        <v>87</v>
      </c>
      <c r="E26" s="42">
        <v>37987</v>
      </c>
      <c r="F26" s="42">
        <v>39814</v>
      </c>
      <c r="G26" s="12" t="s">
        <v>98</v>
      </c>
      <c r="H26" s="42" t="s">
        <v>104</v>
      </c>
      <c r="I26" s="77" t="s">
        <v>120</v>
      </c>
      <c r="J26" s="12" t="s">
        <v>220</v>
      </c>
      <c r="K26" s="17" t="s">
        <v>135</v>
      </c>
      <c r="L26" s="77" t="s">
        <v>36</v>
      </c>
      <c r="M26" s="77" t="s">
        <v>153</v>
      </c>
      <c r="N26" s="19">
        <v>2.2000000000000002</v>
      </c>
      <c r="O26" s="17" t="s">
        <v>195</v>
      </c>
      <c r="P26" s="26"/>
      <c r="Q26" s="25" t="s">
        <v>208</v>
      </c>
      <c r="R26" s="22" t="s">
        <v>37</v>
      </c>
      <c r="S26" s="77" t="s">
        <v>174</v>
      </c>
      <c r="T26" s="26"/>
      <c r="U26" s="98">
        <v>37765</v>
      </c>
      <c r="V26" s="98">
        <v>42371</v>
      </c>
      <c r="W26" s="98">
        <v>67774</v>
      </c>
      <c r="X26" s="98">
        <v>6538</v>
      </c>
      <c r="Y26" s="98">
        <v>7745</v>
      </c>
      <c r="Z26" s="98">
        <v>9037</v>
      </c>
      <c r="AA26" s="99">
        <v>28204</v>
      </c>
      <c r="AB26" s="182">
        <v>21499</v>
      </c>
      <c r="AC26" s="99">
        <v>22359</v>
      </c>
      <c r="AD26" s="99">
        <v>23253</v>
      </c>
      <c r="AE26" s="99">
        <v>24183</v>
      </c>
      <c r="AF26" s="100">
        <v>25151</v>
      </c>
      <c r="AG26" s="36">
        <v>4</v>
      </c>
      <c r="AH26" s="8">
        <v>4</v>
      </c>
      <c r="AI26" s="8">
        <v>4</v>
      </c>
      <c r="AJ26" s="8">
        <v>3</v>
      </c>
      <c r="AK26" s="8">
        <v>3</v>
      </c>
      <c r="AL26" s="8">
        <v>3</v>
      </c>
      <c r="AM26" s="8">
        <v>2</v>
      </c>
      <c r="AN26" s="31">
        <v>19442</v>
      </c>
      <c r="AO26" s="8">
        <v>23547</v>
      </c>
      <c r="AP26" s="31">
        <v>28699</v>
      </c>
      <c r="AQ26" s="31">
        <v>8393</v>
      </c>
      <c r="AR26" s="8">
        <v>9474</v>
      </c>
      <c r="AS26" s="8">
        <v>18856</v>
      </c>
      <c r="AT26" s="31">
        <v>10655</v>
      </c>
      <c r="AU26" s="31">
        <f>AT26*104%</f>
        <v>11081.2</v>
      </c>
      <c r="AV26" s="31">
        <f>AU26*104%</f>
        <v>11524.448</v>
      </c>
      <c r="AW26" s="31">
        <f>AV26*104%</f>
        <v>11985.425920000001</v>
      </c>
      <c r="AX26" s="31">
        <f>AW26*104%</f>
        <v>12464.842956800003</v>
      </c>
      <c r="AY26" s="8">
        <v>-50880</v>
      </c>
      <c r="AZ26" s="8">
        <v>-26061</v>
      </c>
      <c r="BA26" s="8" t="s">
        <v>160</v>
      </c>
      <c r="BB26" s="8" t="s">
        <v>169</v>
      </c>
      <c r="BC26" s="20">
        <v>23547</v>
      </c>
      <c r="BD26" s="20">
        <v>42371</v>
      </c>
      <c r="BE26" s="20">
        <v>57207</v>
      </c>
      <c r="BF26" s="20">
        <v>28669</v>
      </c>
      <c r="BG26" s="20">
        <v>67774</v>
      </c>
      <c r="BH26" s="20">
        <v>0</v>
      </c>
      <c r="BI26" s="20">
        <v>57207</v>
      </c>
      <c r="BJ26" s="20">
        <v>8393</v>
      </c>
      <c r="BK26" s="20">
        <v>6538</v>
      </c>
      <c r="BL26" s="20">
        <v>561</v>
      </c>
      <c r="BM26" s="20">
        <v>0</v>
      </c>
      <c r="BN26" s="20">
        <v>4782</v>
      </c>
      <c r="BO26" s="20">
        <v>9474</v>
      </c>
      <c r="BP26" s="20">
        <v>7745</v>
      </c>
      <c r="BQ26" s="20">
        <v>0</v>
      </c>
      <c r="BR26" s="20">
        <v>561</v>
      </c>
      <c r="BS26" s="20">
        <v>0</v>
      </c>
      <c r="BT26" s="20">
        <v>4782</v>
      </c>
      <c r="BU26" s="20">
        <v>18856</v>
      </c>
      <c r="BV26" s="20">
        <v>9037</v>
      </c>
      <c r="BW26" s="20">
        <v>0</v>
      </c>
      <c r="BX26" s="20">
        <v>0</v>
      </c>
      <c r="BY26" s="20">
        <v>513</v>
      </c>
      <c r="BZ26" s="20">
        <v>0</v>
      </c>
      <c r="CA26" s="20">
        <v>4782</v>
      </c>
    </row>
    <row r="27" spans="1:79" ht="60" x14ac:dyDescent="0.25">
      <c r="A27" s="59">
        <v>12</v>
      </c>
      <c r="B27" s="12" t="s">
        <v>68</v>
      </c>
      <c r="C27" s="77" t="s">
        <v>72</v>
      </c>
      <c r="D27" s="77" t="s">
        <v>88</v>
      </c>
      <c r="E27" s="42">
        <v>37987</v>
      </c>
      <c r="F27" s="42">
        <v>39814</v>
      </c>
      <c r="G27" s="12" t="s">
        <v>98</v>
      </c>
      <c r="H27" s="42" t="s">
        <v>104</v>
      </c>
      <c r="I27" s="77" t="s">
        <v>121</v>
      </c>
      <c r="J27" s="12" t="s">
        <v>220</v>
      </c>
      <c r="K27" s="17" t="s">
        <v>143</v>
      </c>
      <c r="L27" s="77" t="s">
        <v>36</v>
      </c>
      <c r="M27" s="77" t="s">
        <v>153</v>
      </c>
      <c r="N27" s="19">
        <v>2.2000000000000002</v>
      </c>
      <c r="O27" s="17" t="s">
        <v>196</v>
      </c>
      <c r="P27" s="26"/>
      <c r="Q27" s="25" t="s">
        <v>208</v>
      </c>
      <c r="R27" s="22" t="s">
        <v>37</v>
      </c>
      <c r="S27" s="77" t="s">
        <v>174</v>
      </c>
      <c r="T27" s="26"/>
      <c r="U27" s="98">
        <v>587</v>
      </c>
      <c r="V27" s="98">
        <v>570</v>
      </c>
      <c r="W27" s="98">
        <v>543</v>
      </c>
      <c r="X27" s="98">
        <v>521</v>
      </c>
      <c r="Y27" s="98">
        <v>499</v>
      </c>
      <c r="Z27" s="98">
        <v>477</v>
      </c>
      <c r="AA27" s="98">
        <v>455</v>
      </c>
      <c r="AB27" s="182">
        <v>433</v>
      </c>
      <c r="AC27" s="17" t="s">
        <v>154</v>
      </c>
      <c r="AD27" s="17" t="s">
        <v>154</v>
      </c>
      <c r="AE27" s="17" t="s">
        <v>154</v>
      </c>
      <c r="AF27" s="168" t="s">
        <v>154</v>
      </c>
      <c r="AG27" s="36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1</v>
      </c>
      <c r="AN27" s="8">
        <v>0</v>
      </c>
      <c r="AO27" s="8">
        <v>16</v>
      </c>
      <c r="AP27" s="8">
        <v>17</v>
      </c>
      <c r="AQ27" s="8">
        <v>0</v>
      </c>
      <c r="AR27" s="8">
        <v>0</v>
      </c>
      <c r="AS27" s="8">
        <v>0</v>
      </c>
      <c r="AT27" s="8">
        <v>41</v>
      </c>
      <c r="AU27" s="8">
        <f>AT27*104%</f>
        <v>42.64</v>
      </c>
      <c r="AV27" s="8" t="s">
        <v>154</v>
      </c>
      <c r="AW27" s="8" t="s">
        <v>154</v>
      </c>
      <c r="AX27" s="8" t="s">
        <v>154</v>
      </c>
      <c r="AY27" s="8">
        <v>-2769</v>
      </c>
      <c r="AZ27" s="8">
        <v>-2903</v>
      </c>
      <c r="BA27" s="8" t="s">
        <v>161</v>
      </c>
      <c r="BB27" s="8" t="s">
        <v>170</v>
      </c>
      <c r="BC27" s="20">
        <v>16</v>
      </c>
      <c r="BD27" s="20">
        <v>570</v>
      </c>
      <c r="BE27" s="20">
        <v>587</v>
      </c>
      <c r="BF27" s="20">
        <v>17</v>
      </c>
      <c r="BG27" s="20">
        <v>543</v>
      </c>
      <c r="BH27" s="20">
        <v>0</v>
      </c>
      <c r="BI27" s="20">
        <v>587</v>
      </c>
      <c r="BJ27" s="20">
        <v>0</v>
      </c>
      <c r="BK27" s="20">
        <v>521</v>
      </c>
      <c r="BL27" s="20">
        <v>0</v>
      </c>
      <c r="BM27" s="20">
        <v>0</v>
      </c>
      <c r="BN27" s="20">
        <v>587</v>
      </c>
      <c r="BO27" s="20">
        <v>0</v>
      </c>
      <c r="BP27" s="20">
        <v>499</v>
      </c>
      <c r="BQ27" s="20">
        <v>0</v>
      </c>
      <c r="BR27" s="20">
        <v>0</v>
      </c>
      <c r="BS27" s="20">
        <v>0</v>
      </c>
      <c r="BT27" s="20">
        <v>587</v>
      </c>
      <c r="BU27" s="20">
        <v>0</v>
      </c>
      <c r="BV27" s="20">
        <v>477</v>
      </c>
      <c r="BW27" s="20">
        <v>0</v>
      </c>
      <c r="BX27" s="20">
        <v>0</v>
      </c>
      <c r="BY27" s="20">
        <v>0</v>
      </c>
      <c r="BZ27" s="20">
        <v>0</v>
      </c>
      <c r="CA27" s="20">
        <v>587</v>
      </c>
    </row>
    <row r="28" spans="1:79" ht="127.5" x14ac:dyDescent="0.25">
      <c r="A28" s="58">
        <v>18</v>
      </c>
      <c r="B28" s="37" t="s">
        <v>68</v>
      </c>
      <c r="C28" s="55" t="s">
        <v>72</v>
      </c>
      <c r="D28" s="55" t="s">
        <v>89</v>
      </c>
      <c r="E28" s="39">
        <v>37987</v>
      </c>
      <c r="F28" s="39">
        <v>40179</v>
      </c>
      <c r="G28" s="55" t="s">
        <v>99</v>
      </c>
      <c r="H28" s="39">
        <v>42727</v>
      </c>
      <c r="I28" s="55" t="s">
        <v>122</v>
      </c>
      <c r="J28" s="38" t="s">
        <v>220</v>
      </c>
      <c r="K28" s="40" t="s">
        <v>135</v>
      </c>
      <c r="L28" s="55" t="s">
        <v>36</v>
      </c>
      <c r="M28" s="55" t="s">
        <v>153</v>
      </c>
      <c r="N28" s="40" t="s">
        <v>154</v>
      </c>
      <c r="O28" s="40" t="s">
        <v>185</v>
      </c>
      <c r="P28" s="151"/>
      <c r="Q28" s="107">
        <v>2</v>
      </c>
      <c r="R28" s="41" t="s">
        <v>64</v>
      </c>
      <c r="S28" s="55" t="s">
        <v>174</v>
      </c>
      <c r="T28" s="151"/>
      <c r="U28" s="96">
        <v>0</v>
      </c>
      <c r="V28" s="96">
        <v>47</v>
      </c>
      <c r="W28" s="96">
        <v>117</v>
      </c>
      <c r="X28" s="96">
        <v>0</v>
      </c>
      <c r="Y28" s="96">
        <v>0</v>
      </c>
      <c r="Z28" s="40" t="s">
        <v>154</v>
      </c>
      <c r="AA28" s="40" t="s">
        <v>154</v>
      </c>
      <c r="AB28" s="186" t="s">
        <v>154</v>
      </c>
      <c r="AC28" s="40" t="s">
        <v>154</v>
      </c>
      <c r="AD28" s="40" t="s">
        <v>154</v>
      </c>
      <c r="AE28" s="141" t="s">
        <v>154</v>
      </c>
      <c r="AF28" s="141" t="s">
        <v>154</v>
      </c>
      <c r="AG28" s="36">
        <v>0</v>
      </c>
      <c r="AH28" s="8">
        <v>1</v>
      </c>
      <c r="AI28" s="8">
        <v>1</v>
      </c>
      <c r="AJ28" s="8">
        <v>0</v>
      </c>
      <c r="AK28" s="8">
        <v>0</v>
      </c>
      <c r="AL28" s="8" t="s">
        <v>154</v>
      </c>
      <c r="AM28" s="8" t="s">
        <v>154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 t="s">
        <v>154</v>
      </c>
      <c r="BA28" s="8" t="s">
        <v>161</v>
      </c>
      <c r="BB28" s="8" t="s">
        <v>154</v>
      </c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32.75" customHeight="1" x14ac:dyDescent="0.25">
      <c r="A29" s="68">
        <v>19</v>
      </c>
      <c r="B29" s="69" t="s">
        <v>68</v>
      </c>
      <c r="C29" s="70" t="s">
        <v>72</v>
      </c>
      <c r="D29" s="70" t="s">
        <v>90</v>
      </c>
      <c r="E29" s="71">
        <v>37987</v>
      </c>
      <c r="F29" s="71">
        <v>40179</v>
      </c>
      <c r="G29" s="106" t="s">
        <v>98</v>
      </c>
      <c r="H29" s="71">
        <v>43101</v>
      </c>
      <c r="I29" s="70" t="s">
        <v>123</v>
      </c>
      <c r="J29" s="70" t="s">
        <v>218</v>
      </c>
      <c r="K29" s="72" t="s">
        <v>140</v>
      </c>
      <c r="L29" s="70" t="s">
        <v>36</v>
      </c>
      <c r="M29" s="70" t="s">
        <v>153</v>
      </c>
      <c r="N29" s="73">
        <v>2.2000000000000002</v>
      </c>
      <c r="O29" s="72" t="s">
        <v>197</v>
      </c>
      <c r="P29" s="74"/>
      <c r="Q29" s="75">
        <v>11</v>
      </c>
      <c r="R29" s="152" t="s">
        <v>66</v>
      </c>
      <c r="S29" s="70" t="s">
        <v>174</v>
      </c>
      <c r="T29" s="74"/>
      <c r="U29" s="97">
        <v>0</v>
      </c>
      <c r="V29" s="97">
        <v>5168</v>
      </c>
      <c r="W29" s="97">
        <v>5168</v>
      </c>
      <c r="X29" s="97">
        <v>4775</v>
      </c>
      <c r="Y29" s="97">
        <v>0</v>
      </c>
      <c r="Z29" s="97">
        <v>0</v>
      </c>
      <c r="AA29" s="153" t="s">
        <v>154</v>
      </c>
      <c r="AB29" s="187" t="s">
        <v>154</v>
      </c>
      <c r="AC29" s="153" t="s">
        <v>154</v>
      </c>
      <c r="AD29" s="153" t="s">
        <v>154</v>
      </c>
      <c r="AE29" s="154" t="s">
        <v>154</v>
      </c>
      <c r="AF29" s="154" t="s">
        <v>154</v>
      </c>
      <c r="AG29" s="36">
        <v>0</v>
      </c>
      <c r="AH29" s="8">
        <v>1</v>
      </c>
      <c r="AI29" s="8">
        <v>1</v>
      </c>
      <c r="AJ29" s="8">
        <v>1</v>
      </c>
      <c r="AK29" s="8">
        <v>0</v>
      </c>
      <c r="AL29" s="8">
        <v>0</v>
      </c>
      <c r="AM29" s="8" t="s">
        <v>154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3"/>
      <c r="AY29" s="8"/>
      <c r="AZ29" s="8" t="s">
        <v>159</v>
      </c>
      <c r="BA29" s="8" t="s">
        <v>161</v>
      </c>
      <c r="BB29" s="8" t="s">
        <v>171</v>
      </c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63.75" customHeight="1" x14ac:dyDescent="0.25">
      <c r="A30" s="59">
        <v>13</v>
      </c>
      <c r="B30" s="12" t="s">
        <v>68</v>
      </c>
      <c r="C30" s="77" t="s">
        <v>72</v>
      </c>
      <c r="D30" s="77" t="s">
        <v>91</v>
      </c>
      <c r="E30" s="42">
        <v>37987</v>
      </c>
      <c r="F30" s="42">
        <v>40909</v>
      </c>
      <c r="G30" s="12" t="s">
        <v>98</v>
      </c>
      <c r="H30" s="42" t="s">
        <v>104</v>
      </c>
      <c r="I30" s="77" t="s">
        <v>124</v>
      </c>
      <c r="J30" s="77" t="s">
        <v>218</v>
      </c>
      <c r="K30" s="17" t="s">
        <v>144</v>
      </c>
      <c r="L30" s="77" t="s">
        <v>36</v>
      </c>
      <c r="M30" s="77" t="s">
        <v>153</v>
      </c>
      <c r="N30" s="19">
        <v>2.2000000000000002</v>
      </c>
      <c r="O30" s="17" t="s">
        <v>198</v>
      </c>
      <c r="P30" s="26"/>
      <c r="Q30" s="25">
        <v>6</v>
      </c>
      <c r="R30" s="23" t="s">
        <v>65</v>
      </c>
      <c r="S30" s="77" t="s">
        <v>174</v>
      </c>
      <c r="T30" s="26"/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178">
        <v>0</v>
      </c>
      <c r="AC30" s="17" t="s">
        <v>154</v>
      </c>
      <c r="AD30" s="17" t="s">
        <v>154</v>
      </c>
      <c r="AE30" s="17" t="s">
        <v>154</v>
      </c>
      <c r="AF30" s="168" t="s">
        <v>154</v>
      </c>
      <c r="AG30" s="36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13"/>
      <c r="AY30" s="8"/>
      <c r="AZ30" s="8" t="s">
        <v>159</v>
      </c>
      <c r="BA30" s="8" t="s">
        <v>161</v>
      </c>
      <c r="BB30" s="8" t="s">
        <v>171</v>
      </c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40.25" customHeight="1" x14ac:dyDescent="0.25">
      <c r="A31" s="117">
        <v>21</v>
      </c>
      <c r="B31" s="47" t="s">
        <v>68</v>
      </c>
      <c r="C31" s="142" t="s">
        <v>72</v>
      </c>
      <c r="D31" s="142" t="s">
        <v>92</v>
      </c>
      <c r="E31" s="49">
        <v>37987</v>
      </c>
      <c r="F31" s="49">
        <v>41275</v>
      </c>
      <c r="G31" s="142" t="s">
        <v>100</v>
      </c>
      <c r="H31" s="49">
        <v>43465</v>
      </c>
      <c r="I31" s="142" t="s">
        <v>125</v>
      </c>
      <c r="J31" s="142" t="s">
        <v>218</v>
      </c>
      <c r="K31" s="50" t="s">
        <v>145</v>
      </c>
      <c r="L31" s="142" t="s">
        <v>36</v>
      </c>
      <c r="M31" s="142" t="s">
        <v>152</v>
      </c>
      <c r="N31" s="143">
        <v>2.2000000000000002</v>
      </c>
      <c r="O31" s="50" t="s">
        <v>199</v>
      </c>
      <c r="P31" s="155"/>
      <c r="Q31" s="51">
        <v>14</v>
      </c>
      <c r="R31" s="52" t="s">
        <v>41</v>
      </c>
      <c r="S31" s="142" t="s">
        <v>174</v>
      </c>
      <c r="T31" s="155"/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81" t="s">
        <v>155</v>
      </c>
      <c r="AC31" s="50" t="s">
        <v>155</v>
      </c>
      <c r="AD31" s="50" t="s">
        <v>155</v>
      </c>
      <c r="AE31" s="146" t="s">
        <v>155</v>
      </c>
      <c r="AF31" s="146" t="s">
        <v>155</v>
      </c>
      <c r="AG31" s="36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13"/>
      <c r="AY31" s="8"/>
      <c r="AZ31" s="8" t="s">
        <v>159</v>
      </c>
      <c r="BA31" s="8" t="s">
        <v>161</v>
      </c>
      <c r="BB31" s="8" t="s">
        <v>171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78.5" customHeight="1" thickBot="1" x14ac:dyDescent="0.3">
      <c r="A32" s="60">
        <v>14</v>
      </c>
      <c r="B32" s="61" t="s">
        <v>68</v>
      </c>
      <c r="C32" s="84" t="s">
        <v>72</v>
      </c>
      <c r="D32" s="84" t="s">
        <v>93</v>
      </c>
      <c r="E32" s="85">
        <v>37987</v>
      </c>
      <c r="F32" s="85">
        <v>42005</v>
      </c>
      <c r="G32" s="84" t="s">
        <v>101</v>
      </c>
      <c r="H32" s="85" t="s">
        <v>104</v>
      </c>
      <c r="I32" s="84" t="s">
        <v>126</v>
      </c>
      <c r="J32" s="61" t="s">
        <v>220</v>
      </c>
      <c r="K32" s="86" t="s">
        <v>146</v>
      </c>
      <c r="L32" s="84" t="s">
        <v>36</v>
      </c>
      <c r="M32" s="84" t="s">
        <v>152</v>
      </c>
      <c r="N32" s="65">
        <v>2</v>
      </c>
      <c r="O32" s="86" t="s">
        <v>200</v>
      </c>
      <c r="P32" s="66"/>
      <c r="Q32" s="67" t="s">
        <v>208</v>
      </c>
      <c r="R32" s="63" t="s">
        <v>37</v>
      </c>
      <c r="S32" s="84" t="s">
        <v>174</v>
      </c>
      <c r="T32" s="66"/>
      <c r="U32" s="101">
        <v>0</v>
      </c>
      <c r="V32" s="101">
        <v>0</v>
      </c>
      <c r="W32" s="101">
        <v>0</v>
      </c>
      <c r="X32" s="101">
        <v>2297</v>
      </c>
      <c r="Y32" s="101">
        <v>2602</v>
      </c>
      <c r="Z32" s="102">
        <v>1954</v>
      </c>
      <c r="AA32" s="102">
        <v>2064</v>
      </c>
      <c r="AB32" s="188">
        <v>1349</v>
      </c>
      <c r="AC32" s="86" t="s">
        <v>156</v>
      </c>
      <c r="AD32" s="86" t="s">
        <v>156</v>
      </c>
      <c r="AE32" s="86" t="s">
        <v>156</v>
      </c>
      <c r="AF32" s="87" t="s">
        <v>156</v>
      </c>
      <c r="AG32" s="36">
        <v>0</v>
      </c>
      <c r="AH32" s="8">
        <v>0</v>
      </c>
      <c r="AI32" s="8">
        <v>0</v>
      </c>
      <c r="AJ32" s="8">
        <v>41</v>
      </c>
      <c r="AK32" s="8">
        <v>38</v>
      </c>
      <c r="AL32" s="8">
        <v>37</v>
      </c>
      <c r="AM32" s="8">
        <v>36</v>
      </c>
      <c r="AN32" s="8">
        <v>0</v>
      </c>
      <c r="AO32" s="8">
        <v>0</v>
      </c>
      <c r="AP32" s="8">
        <v>0</v>
      </c>
      <c r="AQ32" s="8">
        <v>47658</v>
      </c>
      <c r="AR32" s="31">
        <v>65408</v>
      </c>
      <c r="AS32" s="31">
        <v>63599</v>
      </c>
      <c r="AT32" s="31">
        <v>65862</v>
      </c>
      <c r="AU32" s="31">
        <f>AT32*104%</f>
        <v>68496.479999999996</v>
      </c>
      <c r="AV32" s="8" t="s">
        <v>158</v>
      </c>
      <c r="AW32" s="8" t="s">
        <v>158</v>
      </c>
      <c r="AX32" s="8" t="s">
        <v>158</v>
      </c>
      <c r="AY32" s="31">
        <v>-11312</v>
      </c>
      <c r="AZ32" s="31">
        <v>-21357</v>
      </c>
      <c r="BA32" s="8" t="s">
        <v>160</v>
      </c>
      <c r="BB32" s="8" t="s">
        <v>217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47658</v>
      </c>
      <c r="BK32" s="20">
        <v>2297</v>
      </c>
      <c r="BL32" s="20">
        <v>45045</v>
      </c>
      <c r="BM32" s="20">
        <v>0</v>
      </c>
      <c r="BN32" s="20">
        <v>0</v>
      </c>
      <c r="BO32" s="20">
        <v>65408</v>
      </c>
      <c r="BP32" s="20">
        <v>2602</v>
      </c>
      <c r="BQ32" s="20">
        <v>21839</v>
      </c>
      <c r="BR32" s="20">
        <v>40016</v>
      </c>
      <c r="BS32" s="20">
        <v>0</v>
      </c>
      <c r="BT32" s="20">
        <v>0</v>
      </c>
      <c r="BU32" s="33">
        <v>63599</v>
      </c>
      <c r="BV32" s="20">
        <v>1920</v>
      </c>
      <c r="BW32" s="20">
        <v>426</v>
      </c>
      <c r="BX32" s="20">
        <v>21839</v>
      </c>
      <c r="BY32" s="20">
        <v>39580</v>
      </c>
      <c r="BZ32" s="20">
        <v>0</v>
      </c>
      <c r="CA32" s="20">
        <v>0</v>
      </c>
    </row>
    <row r="33" spans="1:79" ht="27.75" customHeight="1" thickBot="1" x14ac:dyDescent="0.3">
      <c r="A33" s="215" t="s">
        <v>229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91"/>
      <c r="N33" s="91"/>
      <c r="O33" s="192"/>
      <c r="P33" s="92"/>
      <c r="Q33" s="93"/>
      <c r="R33" s="94"/>
      <c r="S33" s="191"/>
      <c r="T33" s="92"/>
      <c r="U33" s="193">
        <f>U34+U35</f>
        <v>8224</v>
      </c>
      <c r="V33" s="193">
        <f t="shared" ref="V33:AC33" si="6">V34+V35</f>
        <v>7658</v>
      </c>
      <c r="W33" s="193">
        <f t="shared" si="6"/>
        <v>14371</v>
      </c>
      <c r="X33" s="193">
        <f t="shared" si="6"/>
        <v>11855</v>
      </c>
      <c r="Y33" s="193">
        <f t="shared" si="6"/>
        <v>18243</v>
      </c>
      <c r="Z33" s="193">
        <f t="shared" si="6"/>
        <v>23176</v>
      </c>
      <c r="AA33" s="193">
        <f t="shared" si="6"/>
        <v>18681</v>
      </c>
      <c r="AB33" s="194">
        <f t="shared" si="6"/>
        <v>21888</v>
      </c>
      <c r="AC33" s="193">
        <f t="shared" si="6"/>
        <v>53063</v>
      </c>
      <c r="AD33" s="193">
        <f>AD34</f>
        <v>15342</v>
      </c>
      <c r="AE33" s="193">
        <f t="shared" ref="AE33:CA33" si="7">AE34</f>
        <v>15956</v>
      </c>
      <c r="AF33" s="195">
        <f t="shared" si="7"/>
        <v>16594</v>
      </c>
      <c r="AG33" s="190">
        <f t="shared" si="7"/>
        <v>32</v>
      </c>
      <c r="AH33" s="80">
        <f t="shared" si="7"/>
        <v>29</v>
      </c>
      <c r="AI33" s="80">
        <f t="shared" si="7"/>
        <v>45</v>
      </c>
      <c r="AJ33" s="80">
        <f t="shared" si="7"/>
        <v>49</v>
      </c>
      <c r="AK33" s="80">
        <f t="shared" si="7"/>
        <v>58</v>
      </c>
      <c r="AL33" s="80">
        <f t="shared" si="7"/>
        <v>35</v>
      </c>
      <c r="AM33" s="80">
        <f t="shared" si="7"/>
        <v>34</v>
      </c>
      <c r="AN33" s="80">
        <f t="shared" si="7"/>
        <v>15203</v>
      </c>
      <c r="AO33" s="80">
        <f t="shared" si="7"/>
        <v>14637</v>
      </c>
      <c r="AP33" s="80">
        <f t="shared" si="7"/>
        <v>19129</v>
      </c>
      <c r="AQ33" s="80">
        <f t="shared" si="7"/>
        <v>21433</v>
      </c>
      <c r="AR33" s="80">
        <f t="shared" si="7"/>
        <v>25520</v>
      </c>
      <c r="AS33" s="80">
        <f t="shared" si="7"/>
        <v>14374</v>
      </c>
      <c r="AT33" s="80">
        <f t="shared" si="7"/>
        <v>12058</v>
      </c>
      <c r="AU33" s="80">
        <f t="shared" si="7"/>
        <v>12540.32</v>
      </c>
      <c r="AV33" s="80">
        <f t="shared" si="7"/>
        <v>13041.9328</v>
      </c>
      <c r="AW33" s="80">
        <f t="shared" si="7"/>
        <v>13563.610112</v>
      </c>
      <c r="AX33" s="80">
        <f t="shared" si="7"/>
        <v>14106.154516480001</v>
      </c>
      <c r="AY33" s="80">
        <f t="shared" si="7"/>
        <v>-15861</v>
      </c>
      <c r="AZ33" s="80">
        <f t="shared" si="7"/>
        <v>-26539</v>
      </c>
      <c r="BA33" s="80" t="str">
        <f t="shared" si="7"/>
        <v>Да</v>
      </c>
      <c r="BB33" s="80" t="str">
        <f t="shared" si="7"/>
        <v>1) Рост объема инвестиций в основной капитал (за исключением бюджетных средств) в расчете на душу населения в 2017 году по сравнению с 2016 годом на 11,9% (с 43 129,7 рублей в 2016 году до 48 270,3 рублей в 2017 году), 2) рост доли продукции произведенной СМСП в общем объеме валового регионального продукта на на 7,2 % (с 27,7 % в 2016 году до 34,9 % в 2017 году (расчетно)). 3) Отрицательный совокупный бюджетный эффект в размере - 15 861 тыс. рублей.</v>
      </c>
      <c r="BC33" s="80">
        <f t="shared" si="7"/>
        <v>14637.239999999998</v>
      </c>
      <c r="BD33" s="80">
        <f t="shared" si="7"/>
        <v>7657.7658999999994</v>
      </c>
      <c r="BE33" s="80">
        <f t="shared" si="7"/>
        <v>20330.246229999997</v>
      </c>
      <c r="BF33" s="80">
        <f t="shared" si="7"/>
        <v>19128.544000000002</v>
      </c>
      <c r="BG33" s="80">
        <f t="shared" si="7"/>
        <v>14371.073999999999</v>
      </c>
      <c r="BH33" s="80">
        <f t="shared" si="7"/>
        <v>4186.8360000000002</v>
      </c>
      <c r="BI33" s="80">
        <f t="shared" si="7"/>
        <v>15680.305630000003</v>
      </c>
      <c r="BJ33" s="80">
        <f t="shared" si="7"/>
        <v>21432.632000000001</v>
      </c>
      <c r="BK33" s="80">
        <f t="shared" si="7"/>
        <v>11855.422499999997</v>
      </c>
      <c r="BL33" s="80">
        <f t="shared" si="7"/>
        <v>1967.3090000000002</v>
      </c>
      <c r="BM33" s="80">
        <f t="shared" si="7"/>
        <v>3199.2190000000001</v>
      </c>
      <c r="BN33" s="80">
        <f t="shared" si="7"/>
        <v>18303.975729999998</v>
      </c>
      <c r="BO33" s="80">
        <f t="shared" si="7"/>
        <v>25519.841</v>
      </c>
      <c r="BP33" s="80">
        <f t="shared" si="7"/>
        <v>10731.314399999999</v>
      </c>
      <c r="BQ33" s="80">
        <f t="shared" si="7"/>
        <v>646.10399999999993</v>
      </c>
      <c r="BR33" s="80">
        <f t="shared" si="7"/>
        <v>1574.5810000000001</v>
      </c>
      <c r="BS33" s="80">
        <f t="shared" si="7"/>
        <v>762.01699999999994</v>
      </c>
      <c r="BT33" s="80">
        <f t="shared" si="7"/>
        <v>18761.814730000002</v>
      </c>
      <c r="BU33" s="80">
        <f t="shared" si="7"/>
        <v>14373.579</v>
      </c>
      <c r="BV33" s="80">
        <f t="shared" si="7"/>
        <v>9956.8277999999991</v>
      </c>
      <c r="BW33" s="80">
        <f t="shared" si="7"/>
        <v>546.83699999999999</v>
      </c>
      <c r="BX33" s="80">
        <f t="shared" si="7"/>
        <v>407.74299999999999</v>
      </c>
      <c r="BY33" s="80">
        <f t="shared" si="7"/>
        <v>21.545999999999999</v>
      </c>
      <c r="BZ33" s="80">
        <f t="shared" si="7"/>
        <v>755.72299999999996</v>
      </c>
      <c r="CA33" s="80">
        <f t="shared" si="7"/>
        <v>10779.828529999999</v>
      </c>
    </row>
    <row r="34" spans="1:79" ht="141.75" customHeight="1" x14ac:dyDescent="0.25">
      <c r="A34" s="124">
        <v>15</v>
      </c>
      <c r="B34" s="125" t="s">
        <v>68</v>
      </c>
      <c r="C34" s="78" t="s">
        <v>234</v>
      </c>
      <c r="D34" s="78" t="s">
        <v>94</v>
      </c>
      <c r="E34" s="126">
        <v>39814</v>
      </c>
      <c r="F34" s="126">
        <v>39814</v>
      </c>
      <c r="G34" s="125" t="s">
        <v>98</v>
      </c>
      <c r="H34" s="126" t="s">
        <v>104</v>
      </c>
      <c r="I34" s="78" t="s">
        <v>127</v>
      </c>
      <c r="J34" s="125" t="s">
        <v>220</v>
      </c>
      <c r="K34" s="80" t="s">
        <v>135</v>
      </c>
      <c r="L34" s="78" t="s">
        <v>150</v>
      </c>
      <c r="M34" s="78" t="s">
        <v>152</v>
      </c>
      <c r="N34" s="79" t="s">
        <v>203</v>
      </c>
      <c r="O34" s="80" t="s">
        <v>200</v>
      </c>
      <c r="P34" s="81"/>
      <c r="Q34" s="82" t="s">
        <v>208</v>
      </c>
      <c r="R34" s="83" t="s">
        <v>37</v>
      </c>
      <c r="S34" s="125" t="s">
        <v>177</v>
      </c>
      <c r="T34" s="81"/>
      <c r="U34" s="165">
        <v>8224</v>
      </c>
      <c r="V34" s="165">
        <v>7658</v>
      </c>
      <c r="W34" s="165">
        <v>14371</v>
      </c>
      <c r="X34" s="165">
        <v>11855</v>
      </c>
      <c r="Y34" s="165">
        <v>10731</v>
      </c>
      <c r="Z34" s="128">
        <v>9969</v>
      </c>
      <c r="AA34" s="128">
        <v>8529</v>
      </c>
      <c r="AB34" s="196">
        <v>14185</v>
      </c>
      <c r="AC34" s="128">
        <f>14752+30300</f>
        <v>45052</v>
      </c>
      <c r="AD34" s="128">
        <v>15342</v>
      </c>
      <c r="AE34" s="128">
        <v>15956</v>
      </c>
      <c r="AF34" s="197">
        <v>16594</v>
      </c>
      <c r="AG34" s="36">
        <v>32</v>
      </c>
      <c r="AH34" s="8">
        <v>29</v>
      </c>
      <c r="AI34" s="8">
        <v>45</v>
      </c>
      <c r="AJ34" s="8">
        <v>49</v>
      </c>
      <c r="AK34" s="8">
        <v>58</v>
      </c>
      <c r="AL34" s="8">
        <v>35</v>
      </c>
      <c r="AM34" s="8">
        <v>34</v>
      </c>
      <c r="AN34" s="8">
        <v>15203</v>
      </c>
      <c r="AO34" s="8">
        <v>14637</v>
      </c>
      <c r="AP34" s="8">
        <v>19129</v>
      </c>
      <c r="AQ34" s="8">
        <v>21433</v>
      </c>
      <c r="AR34" s="8">
        <v>25520</v>
      </c>
      <c r="AS34" s="8">
        <v>14374</v>
      </c>
      <c r="AT34" s="8">
        <v>12058</v>
      </c>
      <c r="AU34" s="8">
        <f>AT34*104%</f>
        <v>12540.32</v>
      </c>
      <c r="AV34" s="8">
        <f>AU34*104%</f>
        <v>13041.9328</v>
      </c>
      <c r="AW34" s="8">
        <f>AV34*104%</f>
        <v>13563.610112</v>
      </c>
      <c r="AX34" s="8">
        <f>AW34*104%</f>
        <v>14106.154516480001</v>
      </c>
      <c r="AY34" s="8">
        <v>-15861</v>
      </c>
      <c r="AZ34" s="31">
        <v>-26539</v>
      </c>
      <c r="BA34" s="8" t="s">
        <v>160</v>
      </c>
      <c r="BB34" s="8" t="s">
        <v>172</v>
      </c>
      <c r="BC34" s="21">
        <v>14637.239999999998</v>
      </c>
      <c r="BD34" s="21">
        <v>7657.7658999999994</v>
      </c>
      <c r="BE34" s="21">
        <v>20330.246229999997</v>
      </c>
      <c r="BF34" s="21">
        <v>19128.544000000002</v>
      </c>
      <c r="BG34" s="21">
        <v>14371.073999999999</v>
      </c>
      <c r="BH34" s="21">
        <v>4186.8360000000002</v>
      </c>
      <c r="BI34" s="21">
        <v>15680.305630000003</v>
      </c>
      <c r="BJ34" s="21">
        <v>21432.632000000001</v>
      </c>
      <c r="BK34" s="21">
        <v>11855.422499999997</v>
      </c>
      <c r="BL34" s="21">
        <v>1967.3090000000002</v>
      </c>
      <c r="BM34" s="21">
        <v>3199.2190000000001</v>
      </c>
      <c r="BN34" s="21">
        <v>18303.975729999998</v>
      </c>
      <c r="BO34" s="21">
        <v>25519.841</v>
      </c>
      <c r="BP34" s="21">
        <v>10731.314399999999</v>
      </c>
      <c r="BQ34" s="21">
        <v>646.10399999999993</v>
      </c>
      <c r="BR34" s="21">
        <v>1574.5810000000001</v>
      </c>
      <c r="BS34" s="21">
        <v>762.01699999999994</v>
      </c>
      <c r="BT34" s="21">
        <v>18761.814730000002</v>
      </c>
      <c r="BU34" s="21">
        <v>14373.579</v>
      </c>
      <c r="BV34" s="21">
        <v>9956.8277999999991</v>
      </c>
      <c r="BW34" s="21">
        <v>546.83699999999999</v>
      </c>
      <c r="BX34" s="21">
        <v>407.74299999999999</v>
      </c>
      <c r="BY34" s="21">
        <v>21.545999999999999</v>
      </c>
      <c r="BZ34" s="21">
        <v>755.72299999999996</v>
      </c>
      <c r="CA34" s="21">
        <v>10779.828529999999</v>
      </c>
    </row>
    <row r="35" spans="1:79" ht="129" customHeight="1" thickBot="1" x14ac:dyDescent="0.3">
      <c r="A35" s="68">
        <v>16</v>
      </c>
      <c r="B35" s="69" t="s">
        <v>68</v>
      </c>
      <c r="C35" s="198" t="s">
        <v>73</v>
      </c>
      <c r="D35" s="198" t="s">
        <v>95</v>
      </c>
      <c r="E35" s="118">
        <v>42370</v>
      </c>
      <c r="F35" s="118">
        <v>42370</v>
      </c>
      <c r="G35" s="198" t="s">
        <v>102</v>
      </c>
      <c r="H35" s="118">
        <v>44196</v>
      </c>
      <c r="I35" s="198" t="s">
        <v>128</v>
      </c>
      <c r="J35" s="198" t="s">
        <v>221</v>
      </c>
      <c r="K35" s="119" t="s">
        <v>135</v>
      </c>
      <c r="L35" s="198" t="s">
        <v>150</v>
      </c>
      <c r="M35" s="198" t="s">
        <v>153</v>
      </c>
      <c r="N35" s="73" t="s">
        <v>202</v>
      </c>
      <c r="O35" s="119" t="s">
        <v>201</v>
      </c>
      <c r="P35" s="74"/>
      <c r="Q35" s="75" t="s">
        <v>208</v>
      </c>
      <c r="R35" s="76" t="s">
        <v>37</v>
      </c>
      <c r="S35" s="198" t="s">
        <v>178</v>
      </c>
      <c r="T35" s="74"/>
      <c r="U35" s="122">
        <v>0</v>
      </c>
      <c r="V35" s="122">
        <v>0</v>
      </c>
      <c r="W35" s="122">
        <v>0</v>
      </c>
      <c r="X35" s="122">
        <v>0</v>
      </c>
      <c r="Y35" s="122">
        <v>7512</v>
      </c>
      <c r="Z35" s="199">
        <v>13207</v>
      </c>
      <c r="AA35" s="199">
        <v>10152</v>
      </c>
      <c r="AB35" s="200">
        <v>7703</v>
      </c>
      <c r="AC35" s="199">
        <v>8011</v>
      </c>
      <c r="AD35" s="119" t="s">
        <v>157</v>
      </c>
      <c r="AE35" s="119" t="s">
        <v>157</v>
      </c>
      <c r="AF35" s="201" t="s">
        <v>157</v>
      </c>
      <c r="AG35" s="36">
        <v>0</v>
      </c>
      <c r="AH35" s="8">
        <v>0</v>
      </c>
      <c r="AI35" s="8">
        <v>0</v>
      </c>
      <c r="AJ35" s="8">
        <v>0</v>
      </c>
      <c r="AK35" s="8">
        <v>86</v>
      </c>
      <c r="AL35" s="31">
        <v>122</v>
      </c>
      <c r="AM35" s="31">
        <v>71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13"/>
      <c r="AY35" s="8"/>
      <c r="AZ35" s="8"/>
      <c r="BA35" s="8" t="s">
        <v>160</v>
      </c>
      <c r="BB35" s="8" t="s">
        <v>173</v>
      </c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23.75" customHeight="1" thickBot="1" x14ac:dyDescent="0.3">
      <c r="A36" s="88">
        <v>17</v>
      </c>
      <c r="B36" s="89" t="s">
        <v>68</v>
      </c>
      <c r="C36" s="191" t="s">
        <v>73</v>
      </c>
      <c r="D36" s="191" t="s">
        <v>95</v>
      </c>
      <c r="E36" s="202">
        <v>42370</v>
      </c>
      <c r="F36" s="202">
        <v>42370</v>
      </c>
      <c r="G36" s="191" t="s">
        <v>103</v>
      </c>
      <c r="H36" s="202">
        <v>44196</v>
      </c>
      <c r="I36" s="191" t="s">
        <v>129</v>
      </c>
      <c r="J36" s="191" t="s">
        <v>221</v>
      </c>
      <c r="K36" s="192" t="s">
        <v>135</v>
      </c>
      <c r="L36" s="203" t="s">
        <v>151</v>
      </c>
      <c r="M36" s="191" t="s">
        <v>153</v>
      </c>
      <c r="N36" s="91">
        <v>6</v>
      </c>
      <c r="O36" s="192" t="s">
        <v>201</v>
      </c>
      <c r="P36" s="92"/>
      <c r="Q36" s="93" t="s">
        <v>208</v>
      </c>
      <c r="R36" s="94" t="s">
        <v>37</v>
      </c>
      <c r="S36" s="191" t="s">
        <v>178</v>
      </c>
      <c r="T36" s="92"/>
      <c r="U36" s="193">
        <v>0</v>
      </c>
      <c r="V36" s="193">
        <v>0</v>
      </c>
      <c r="W36" s="193">
        <v>0</v>
      </c>
      <c r="X36" s="193">
        <v>0</v>
      </c>
      <c r="Y36" s="193">
        <v>23</v>
      </c>
      <c r="Z36" s="193">
        <v>1103</v>
      </c>
      <c r="AA36" s="193">
        <v>902</v>
      </c>
      <c r="AB36" s="205">
        <v>339</v>
      </c>
      <c r="AC36" s="206">
        <v>353</v>
      </c>
      <c r="AD36" s="192" t="s">
        <v>157</v>
      </c>
      <c r="AE36" s="192" t="s">
        <v>157</v>
      </c>
      <c r="AF36" s="204" t="s">
        <v>157</v>
      </c>
      <c r="AG36" s="36">
        <v>0</v>
      </c>
      <c r="AH36" s="8">
        <v>0</v>
      </c>
      <c r="AI36" s="8">
        <v>0</v>
      </c>
      <c r="AJ36" s="8">
        <v>0</v>
      </c>
      <c r="AK36" s="8">
        <v>8</v>
      </c>
      <c r="AL36" s="31">
        <v>8</v>
      </c>
      <c r="AM36" s="8">
        <v>17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3"/>
      <c r="AY36" s="8"/>
      <c r="AZ36" s="8"/>
      <c r="BA36" s="8" t="s">
        <v>160</v>
      </c>
      <c r="BB36" s="8" t="s">
        <v>173</v>
      </c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5" customHeight="1" x14ac:dyDescent="0.25">
      <c r="Z37" s="32"/>
      <c r="AA37" s="32"/>
    </row>
  </sheetData>
  <autoFilter ref="A5:CB36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4">
    <mergeCell ref="M3:M4"/>
    <mergeCell ref="D3:D4"/>
    <mergeCell ref="A7:L7"/>
    <mergeCell ref="B3:B4"/>
    <mergeCell ref="C3:C4"/>
    <mergeCell ref="A8:L8"/>
    <mergeCell ref="A6:L6"/>
    <mergeCell ref="A11:L11"/>
    <mergeCell ref="A17:L17"/>
    <mergeCell ref="A33:L33"/>
    <mergeCell ref="AY2:BB2"/>
    <mergeCell ref="AN2:AS2"/>
    <mergeCell ref="U3:AF3"/>
    <mergeCell ref="AG3:AM3"/>
    <mergeCell ref="AN3:AX3"/>
    <mergeCell ref="BA3:BA4"/>
    <mergeCell ref="BC2:CA2"/>
    <mergeCell ref="BC3:BE3"/>
    <mergeCell ref="BF3:BI3"/>
    <mergeCell ref="BJ3:BN3"/>
    <mergeCell ref="BO3:BT3"/>
    <mergeCell ref="BU3:CA3"/>
    <mergeCell ref="P3:P4"/>
    <mergeCell ref="O3:O4"/>
    <mergeCell ref="Q3:R4"/>
    <mergeCell ref="BB3:BB4"/>
    <mergeCell ref="T3:T4"/>
    <mergeCell ref="S3:S4"/>
    <mergeCell ref="A2:A4"/>
    <mergeCell ref="F3:F4"/>
    <mergeCell ref="AY3:AZ3"/>
    <mergeCell ref="B2:T2"/>
    <mergeCell ref="U2:Z2"/>
    <mergeCell ref="AA2:AF2"/>
    <mergeCell ref="AG2:AM2"/>
    <mergeCell ref="I3:I4"/>
    <mergeCell ref="J3:J4"/>
    <mergeCell ref="H3:H4"/>
    <mergeCell ref="N3:N4"/>
    <mergeCell ref="G3:G4"/>
    <mergeCell ref="K3:K4"/>
    <mergeCell ref="E3:E4"/>
    <mergeCell ref="L3:L4"/>
    <mergeCell ref="AT2:AX2"/>
  </mergeCells>
  <pageMargins left="0.23622047244094491" right="0.23622047244094491" top="0.31496062992125984" bottom="0.23622047244094491" header="0.23622047244094491" footer="0.23622047244094491"/>
  <pageSetup paperSize="9" scale="59" fitToHeight="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РА 2019</vt:lpstr>
      <vt:lpstr>'ПЕРЕЧЕНЬ НР РА 2019'!Заголовки_для_печати</vt:lpstr>
      <vt:lpstr>'ПЕРЕЧЕНЬ НР РА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Фролова</cp:lastModifiedBy>
  <cp:lastPrinted>2020-10-20T05:24:51Z</cp:lastPrinted>
  <dcterms:created xsi:type="dcterms:W3CDTF">2017-10-18T19:42:12Z</dcterms:created>
  <dcterms:modified xsi:type="dcterms:W3CDTF">2020-10-28T06:32:50Z</dcterms:modified>
</cp:coreProperties>
</file>