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270" activeTab="0"/>
  </bookViews>
  <sheets>
    <sheet name="Динамика доходов рес.бюджета" sheetId="1" r:id="rId1"/>
  </sheets>
  <definedNames>
    <definedName name="TableRow">'Динамика доходов рес.бюджета'!#REF!</definedName>
    <definedName name="TableRow1">#REF!</definedName>
    <definedName name="TableRow2">#REF!</definedName>
    <definedName name="_xlnm.Print_Titles" localSheetId="0">'Динамика доходов рес.бюджета'!$3:$4</definedName>
    <definedName name="_xlnm.Print_Area" localSheetId="0">'Динамика доходов рес.бюджета'!$A$1:$F$87</definedName>
  </definedNames>
  <calcPr fullCalcOnLoad="1"/>
</workbook>
</file>

<file path=xl/sharedStrings.xml><?xml version="1.0" encoding="utf-8"?>
<sst xmlns="http://schemas.openxmlformats.org/spreadsheetml/2006/main" count="172" uniqueCount="172">
  <si>
    <t>Доходы бюджета - Всего</t>
  </si>
  <si>
    <t>00085000000000000000</t>
  </si>
  <si>
    <t>НАЛОГОВЫЕ И НЕНАЛОГОВЫЕ ДОХОДЫ</t>
  </si>
  <si>
    <t>НАЛОГОВЫЕ ДОХОДЫ</t>
  </si>
  <si>
    <t>НАЛОГИ НА ПРИБЫЛЬ, ДОХОДЫ</t>
  </si>
  <si>
    <t>00010100000000000000</t>
  </si>
  <si>
    <t>Налог на прибыль организаций</t>
  </si>
  <si>
    <t>00010101000000000110</t>
  </si>
  <si>
    <t>Налог на доходы физических лиц</t>
  </si>
  <si>
    <t>00010102000010000110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</si>
  <si>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</si>
  <si>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</si>
  <si>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</si>
  <si>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</si>
  <si>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НАЛОГИ НА СОВОКУПНЫЙ ДОХОД</t>
  </si>
  <si>
    <t>00010500000000000000</t>
  </si>
  <si>
    <t>Единый сельскохозяйственный налог</t>
  </si>
  <si>
    <t>00010503000010000110</t>
  </si>
  <si>
    <t>НАЛОГИ НА ИМУЩЕСТВО</t>
  </si>
  <si>
    <t>00010600000000000000</t>
  </si>
  <si>
    <t>Налог на имущество организаций</t>
  </si>
  <si>
    <t>00010602000020000110</t>
  </si>
  <si>
    <t>Транспортный налог</t>
  </si>
  <si>
    <t>00010604000020000110</t>
  </si>
  <si>
    <t>НАЛОГИ, СБОРЫ И РЕГУЛЯРНЫЕ ПЛАТЕЖИ ЗА ПОЛЬЗОВАНИЕ ПРИРОДНЫМИ РЕСУРСАМИ</t>
  </si>
  <si>
    <t>00010700000000000000</t>
  </si>
  <si>
    <t>Сборы за пользование объектами животного мира и за пользование объектами водных биологических ресурсов</t>
  </si>
  <si>
    <t>00010704000010000110</t>
  </si>
  <si>
    <t>ГОСУДАРСТВЕННАЯ ПОШЛИНА</t>
  </si>
  <si>
    <t>00010800000000000000</t>
  </si>
  <si>
    <t>Государственная пошлина за государственную регистрацию, а также за совершение прочих юридически значимых действий</t>
  </si>
  <si>
    <t>00010807000010000110</t>
  </si>
  <si>
    <t>ЗАДОЛЖЕННОСТЬ И ПЕРЕРАСЧЕТЫ ПО ОТМЕНЕННЫМ НАЛОГАМ, СБОРАМ И ИНЫМ ОБЯЗАТЕЛЬНЫМ ПЛАТЕЖАМ</t>
  </si>
  <si>
    <t>00010900000000000000</t>
  </si>
  <si>
    <t>НЕНАЛОГОВЫЕ ДОХОДЫ</t>
  </si>
  <si>
    <t>ДОХОДЫ ОТ ИСПОЛЬЗОВАНИЯ ИМУЩЕСТВА, НАХОДЯЩЕГОСЯ В ГОСУДАРСТВЕННОЙ И МУНИЦИПАЛЬНОЙ СОБСТВЕННОСТИ</t>
  </si>
  <si>
    <t>00011100000000000000</t>
  </si>
  <si>
    <t>Проценты, полученные от предоставления бюджетных кредитов внутри страны</t>
  </si>
  <si>
    <t>00011103000000000120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</si>
  <si>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</si>
  <si>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</si>
  <si>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</si>
  <si>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</si>
  <si>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</si>
  <si>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</si>
  <si>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</si>
  <si>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</si>
  <si>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Платежи при пользовании недрами</t>
  </si>
  <si>
    <t>00011202000000000120</t>
  </si>
  <si>
    <t>Плата за использование лесов</t>
  </si>
  <si>
    <t>00011204000000000120</t>
  </si>
  <si>
    <t>00011300000000000000</t>
  </si>
  <si>
    <t>Доходы от оказания платных услуг (работ)</t>
  </si>
  <si>
    <t>00011301000000000130</t>
  </si>
  <si>
    <t>Доходы от компенсации затрат государства</t>
  </si>
  <si>
    <t>00011302000000000130</t>
  </si>
  <si>
    <t>ДОХОДЫ ОТ ПРОДАЖИ МАТЕРИАЛЬНЫХ И НЕМАТЕРИАЛЬНЫХ АКТИВОВ</t>
  </si>
  <si>
    <t>00011400000000000000</t>
  </si>
  <si>
    <t>Доходы от продажи земельных участков, находящихся в государственной и муниципальной собственности</t>
  </si>
  <si>
    <t>00011406000000000430</t>
  </si>
  <si>
    <t>АДМИНИСТРАТИВНЫЕ ПЛАТЕЖИ И СБОРЫ</t>
  </si>
  <si>
    <t>00011500000000000000</t>
  </si>
  <si>
    <t>Платежи, взимаемые государственными и муниципальными органами (организациями) за выполнение определенных функций</t>
  </si>
  <si>
    <t>00011502000000000140</t>
  </si>
  <si>
    <t>ШТРАФЫ, САНКЦИИ, ВОЗМЕЩЕНИЕ УЩЕРБА</t>
  </si>
  <si>
    <t>00011600000000000000</t>
  </si>
  <si>
    <t>ПРОЧИЕ НЕНАЛОГОВЫЕ ДОХОДЫ</t>
  </si>
  <si>
    <t>00011700000000000000</t>
  </si>
  <si>
    <t>Невыясненные поступления</t>
  </si>
  <si>
    <t>00011701000000000180</t>
  </si>
  <si>
    <t>Прочие неналоговые доходы</t>
  </si>
  <si>
    <t>00011705000000000180</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</si>
  <si>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</si>
  <si>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</si>
  <si>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</si>
  <si>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Предоставление  государственными (муниципальными) организациями грантов для получателей средств бюджетов субъектов Российской Федерации</t>
  </si>
  <si>
    <t>ПРОЧИЕ БЕЗВОЗМЕЗДНЫЕ ПОСТУПЛЕНИЯ</t>
  </si>
  <si>
    <t>00020700000000000000</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</si>
  <si>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</si>
  <si>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</si>
  <si>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00021800000000000000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</si>
  <si>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</si>
  <si>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</si>
  <si>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</si>
  <si>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Наименование показателя</t>
  </si>
  <si>
    <t xml:space="preserve">Код дохода по бюджетной классификации </t>
  </si>
  <si>
    <t xml:space="preserve">Динамика поступления </t>
  </si>
  <si>
    <t>прирост (снижение), тыс. руб.</t>
  </si>
  <si>
    <t>темп роста (снижения), %</t>
  </si>
  <si>
    <t>в  тыс.руб.</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</si>
  <si>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</si>
  <si>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</si>
  <si>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</si>
  <si>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</si>
  <si>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</si>
  <si>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</si>
  <si>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</si>
  <si>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</si>
  <si>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</si>
  <si>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Иные межбюджетные трансферты</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</si>
  <si>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</si>
  <si>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</si>
  <si>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ДОХОДЫ ОТ ОКАЗАНИЯ ПЛАТНЫХ УСЛУГ И КОМПЕНСАЦИИ ЗАТРАТ ГОСУДАРСТВА</t>
  </si>
  <si>
    <t>00020210000000000150</t>
  </si>
  <si>
    <t>00020215001000000150</t>
  </si>
  <si>
    <t>00020215002000000150</t>
  </si>
  <si>
    <t>00020215009000000150</t>
  </si>
  <si>
    <t>00020220000000000150</t>
  </si>
  <si>
    <t>00020230000000000150</t>
  </si>
  <si>
    <t>00020240000000000150</t>
  </si>
  <si>
    <t>00020302000020000150</t>
  </si>
  <si>
    <t>00020302010020000150</t>
  </si>
  <si>
    <t>00020702000020000150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</si>
  <si>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</si>
  <si>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</si>
  <si>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</si>
  <si>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</si>
  <si>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</si>
  <si>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00011610000000000140</t>
  </si>
  <si>
    <t>Налог на прибыль организаций, зачислявшийся до 1 января 2005 года в местные бюджеты</t>
  </si>
  <si>
    <t>00010901000000000110</t>
  </si>
  <si>
    <t>Прочие налоги и сборы (по отмененным налогам и сборам субъектов Российской Федерации)</t>
  </si>
  <si>
    <t>00010906000020000110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</si>
  <si>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</si>
  <si>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00020302040020000150</t>
  </si>
  <si>
    <t>00021800000020000150</t>
  </si>
  <si>
    <t>Дотации бюджетам на частичную компенсацию дополнительных расходов на повышение оплаты труда работников бюджетной сферы и иные цели</t>
  </si>
  <si>
    <t>БЕЗВОЗМЕЗДНЫЕ ПОСТУПЛЕНИЯ ОТ НЕГОСУДАРСТВЕННЫХ ОРГАНИЗАЦИЙ</t>
  </si>
  <si>
    <t>00020402000020000150</t>
  </si>
  <si>
    <t>00021900000020000150</t>
  </si>
  <si>
    <t>Налог, взимаемый в связи с применением упрощенной системы налогообложения</t>
  </si>
  <si>
    <t>00010501000000000110</t>
  </si>
  <si>
    <t>Единый налог на вмененный доход для отдельных видов деятельности</t>
  </si>
  <si>
    <t>00010502000020000110</t>
  </si>
  <si>
    <t>Налог, взимаемый в связи с применением патентной системы налогообложения</t>
  </si>
  <si>
    <t>00010504000020000110</t>
  </si>
  <si>
    <t>Налог на профессиональный доход</t>
  </si>
  <si>
    <t>00010506000010000110</t>
  </si>
  <si>
    <t>Налог на имущество физических лиц</t>
  </si>
  <si>
    <t>00010601000000000110</t>
  </si>
  <si>
    <t>Земельный налог</t>
  </si>
  <si>
    <t>00010606000000000110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</si>
  <si>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</si>
  <si>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</si>
  <si>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Налоги на имущество</t>
  </si>
  <si>
    <t>00010904000000000110</t>
  </si>
  <si>
    <t>00011601000010000140</t>
  </si>
  <si>
    <t>00011602000020000140</t>
  </si>
  <si>
    <t>00011607000000000140</t>
  </si>
  <si>
    <t>00010000000000000000</t>
  </si>
  <si>
    <t>Сведения о поступлении доходов в республиканский бюджет Республики Алтай по видам доходов за 1 полугодие 2021 года в сравнении с 1 полугодием 2020 года</t>
  </si>
  <si>
    <t>Исполнено на 01.07.2020 года</t>
  </si>
  <si>
    <t>Исполнено на 01.07.2021 года</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</si>
  <si>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</si>
  <si>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00020215549020000150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</si>
  <si>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</si>
  <si>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00020215832020000150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</si>
  <si>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</si>
  <si>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00020215853020000150</t>
  </si>
  <si>
    <t>Прочие налоги и сборы (по отмененным местным налогам и сборам)</t>
  </si>
  <si>
    <t>00010907000000000110</t>
  </si>
  <si>
    <t>Доходы от размещения средств бюджетов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</si>
  <si>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</si>
  <si>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</si>
  <si>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</si>
  <si>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00011507000010000140</t>
  </si>
  <si>
    <t>Платежи, уплачиваемые в целях возмещения вреда</t>
  </si>
  <si>
    <t>00011611000010000140</t>
  </si>
  <si>
    <t>Доходы от приватизации имущества, находящегося в государственной и муниципальной собственности</t>
  </si>
  <si>
    <t>00011413000000000000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</si>
  <si>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</si>
  <si>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00011102000000000000</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</si>
</sst>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numFmt numFmtId="173" formatCode="###\ ###\ ###\ ###\ ##0.00"/>
    <numFmt numFmtId="174" formatCode="0.000#,"/>
    <numFmt numFmtId="175" formatCode="#,##0.00_р_."/>
    <numFmt numFmtId="176" formatCode="\ 0.000#,"/>
    <numFmt numFmtId="177" formatCode="#,##0.0000_р_."/>
    <numFmt numFmtId="178" formatCode="#,##0.000_р_."/>
    <numFmt numFmtId="179" formatCode="#,##0.0_р_."/>
    <numFmt numFmtId="180" formatCode="#,##0.0"/>
    <numFmt numFmtId="181" formatCode="_(* #,##0.00_);_(* \(#,##0.00\);_(* &quot;-&quot;??_);_(@_)"/>
    <numFmt numFmtId="182" formatCode="#,##0.000"/>
    <numFmt numFmtId="183" formatCode="#,##0.00000_р_."/>
    <numFmt numFmtId="184" formatCode="#,##0.000000_р_."/>
    <numFmt numFmtId="185" formatCode="#,##0.000000"/>
    <numFmt numFmtId="186" formatCode="_-* #,##0.0\ _₽_-;\-* #,##0.0\ _₽_-;_-* &quot;-&quot;?\ _₽_-;_-@_-"/>
    <numFmt numFmtId="187" formatCode="_-* #,##0.00\ _₽_-;\-* #,##0.00\ _₽_-;_-* &quot;-&quot;?\ _₽_-;_-@_-"/>
    <numFmt numFmtId="188" formatCode="_-* #,##0.000\ _₽_-;\-* #,##0.000\ _₽_-;_-* &quot;-&quot;?\ _₽_-;_-@_-"/>
    <numFmt numFmtId="189" formatCode="[$-FC19]d\ mmmm\ yyyy\ &quot;г.&quot;"/>
    <numFmt numFmtId="190" formatCode="0.0"/>
    <numFmt numFmtId="191" formatCode="#,##0.0\ _₽;\-#,##0.0\ _₽"/>
    <numFmt numFmtId="192" formatCode="#,##0.0\ _₽"/>
    <numFmt numFmtId="193" formatCode="#,##0.0_ ;[Red]\-#,##0.0\ "/>
    <numFmt numFmtId="194" formatCode="#,##0.0_ ;\-#,##0.0\ "/>
    <numFmt numFmtId="195" formatCode="000000"/>
  </numFmts>
  <fonts count="60">
    <font>
      <sz val="11"/>
      <color theme="1"/>
      <name val="Calibri"/>
      <family val="2"/>
    </font>
    <font>
      <sz val="11"/>
      <color indexed="8"/>
      <name val="Calibri"/>
      <family val="2"/>
    </font>
    <font>
      <sz val="10"/>
      <name val="Arial"/>
      <family val="2"/>
    </font>
    <font>
      <sz val="10"/>
      <name val="Arial Cyr"/>
      <family val="0"/>
    </font>
    <font>
      <sz val="8"/>
      <name val="Arial"/>
      <family val="2"/>
    </font>
    <font>
      <sz val="10"/>
      <name val="Times New Roman"/>
      <family val="1"/>
    </font>
    <font>
      <sz val="12"/>
      <name val="Times New Roman"/>
      <family val="1"/>
    </font>
    <font>
      <sz val="11"/>
      <name val="Calibri"/>
      <family val="2"/>
    </font>
    <font>
      <b/>
      <sz val="12"/>
      <name val="Times New Roman"/>
      <family val="1"/>
    </font>
    <font>
      <b/>
      <sz val="16"/>
      <name val="Times New Roman"/>
      <family val="1"/>
    </font>
    <font>
      <b/>
      <sz val="10"/>
      <name val="Times New Roman"/>
      <family val="1"/>
    </font>
    <font>
      <sz val="11"/>
      <color indexed="9"/>
      <name val="Calibri"/>
      <family val="2"/>
    </font>
    <font>
      <sz val="10"/>
      <color indexed="8"/>
      <name val="Arial"/>
      <family val="2"/>
    </font>
    <font>
      <b/>
      <sz val="10"/>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sz val="11"/>
      <color indexed="8"/>
      <name val="Segoe U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Times New Roman"/>
      <family val="1"/>
    </font>
    <font>
      <b/>
      <sz val="12"/>
      <color indexed="8"/>
      <name val="Times New Roman"/>
      <family val="1"/>
    </font>
    <font>
      <b/>
      <sz val="10"/>
      <color indexed="8"/>
      <name val="Times New Roman"/>
      <family val="1"/>
    </font>
    <font>
      <b/>
      <sz val="16"/>
      <name val="Calibri"/>
      <family val="2"/>
    </font>
    <font>
      <sz val="11"/>
      <color theme="0"/>
      <name val="Calibri"/>
      <family val="2"/>
    </font>
    <font>
      <sz val="10"/>
      <color rgb="FF000000"/>
      <name val="Arial"/>
      <family val="2"/>
    </font>
    <font>
      <b/>
      <sz val="10"/>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sz val="11"/>
      <color theme="1"/>
      <name val="Segoe U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2"/>
      <color rgb="FF000000"/>
      <name val="Times New Roman"/>
      <family val="1"/>
    </font>
    <font>
      <b/>
      <sz val="12"/>
      <color rgb="FF000000"/>
      <name val="Times New Roman"/>
      <family val="1"/>
    </font>
    <font>
      <b/>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1F5F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D9D9D9"/>
      </left>
      <right style="thin">
        <color rgb="FFD9D9D9"/>
      </right>
      <top/>
      <bottom style="thin">
        <color rgb="FFD9D9D9"/>
      </bottom>
    </border>
    <border>
      <left style="thin">
        <color rgb="FFBFBFBF"/>
      </left>
      <right style="thin">
        <color rgb="FFD9D9D9"/>
      </right>
      <top/>
      <bottom style="thin">
        <color rgb="FFD9D9D9"/>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right style="thin"/>
      <top style="thin"/>
      <bottom style="thin"/>
    </border>
    <border>
      <left>
        <color indexed="63"/>
      </left>
      <right style="thin">
        <color rgb="FFBFC5D2"/>
      </right>
      <top style="thin">
        <color rgb="FFBFC5D2"/>
      </top>
      <bottom style="thin">
        <color rgb="FFBFC5D2"/>
      </bottom>
    </border>
    <border>
      <left style="thin">
        <color rgb="FFBFC5D2"/>
      </left>
      <right style="thin">
        <color rgb="FFBFC5D2"/>
      </right>
      <top style="thin">
        <color rgb="FFBFC5D2"/>
      </top>
      <bottom style="thin">
        <color rgb="FFBFC5D2"/>
      </bottom>
    </border>
    <border>
      <left style="thin"/>
      <right style="thin"/>
      <top style="thin"/>
      <bottom>
        <color indexed="63"/>
      </bottom>
    </border>
    <border>
      <left style="thin"/>
      <right/>
      <top style="thin"/>
      <bottom style="thin"/>
    </border>
  </borders>
  <cellStyleXfs count="14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 fontId="37" fillId="0" borderId="1">
      <alignment horizontal="right" vertical="top" shrinkToFit="1"/>
      <protection/>
    </xf>
    <xf numFmtId="49" fontId="38" fillId="20" borderId="2">
      <alignment horizontal="center" vertical="top" shrinkToFit="1"/>
      <protection/>
    </xf>
    <xf numFmtId="0" fontId="38" fillId="20" borderId="1">
      <alignment horizontal="left" vertical="top" wrapText="1"/>
      <protection/>
    </xf>
    <xf numFmtId="49" fontId="38" fillId="20" borderId="2">
      <alignment horizontal="center" vertical="top" shrinkToFit="1"/>
      <protection/>
    </xf>
    <xf numFmtId="0" fontId="38" fillId="20" borderId="1">
      <alignment horizontal="left" vertical="top" wrapText="1"/>
      <protection/>
    </xf>
    <xf numFmtId="0" fontId="4" fillId="0" borderId="3">
      <alignment horizontal="center" vertical="top" wrapText="1"/>
      <protection/>
    </xf>
    <xf numFmtId="0" fontId="4" fillId="0" borderId="4">
      <alignment horizontal="center" vertical="top" wrapText="1"/>
      <protection/>
    </xf>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5" applyNumberFormat="0" applyAlignment="0" applyProtection="0"/>
    <xf numFmtId="0" fontId="40" fillId="28" borderId="6" applyNumberFormat="0" applyAlignment="0" applyProtection="0"/>
    <xf numFmtId="0" fontId="41" fillId="28" borderId="5"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29" borderId="1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9" fillId="0" borderId="0">
      <alignment/>
      <protection/>
    </xf>
    <xf numFmtId="0" fontId="49" fillId="0" borderId="0">
      <alignment/>
      <protection/>
    </xf>
    <xf numFmtId="0" fontId="0" fillId="0" borderId="0">
      <alignment/>
      <protection/>
    </xf>
    <xf numFmtId="0" fontId="50" fillId="0" borderId="0">
      <alignment/>
      <protection/>
    </xf>
    <xf numFmtId="0" fontId="51" fillId="31" borderId="0" applyNumberFormat="0" applyBorder="0" applyAlignment="0" applyProtection="0"/>
    <xf numFmtId="0" fontId="52" fillId="0" borderId="0" applyNumberFormat="0" applyFill="0" applyBorder="0" applyAlignment="0" applyProtection="0"/>
    <xf numFmtId="0" fontId="0" fillId="32" borderId="12" applyNumberFormat="0" applyFont="0" applyAlignment="0" applyProtection="0"/>
    <xf numFmtId="9" fontId="0" fillId="0" borderId="0" applyFont="0" applyFill="0" applyBorder="0" applyAlignment="0" applyProtection="0"/>
    <xf numFmtId="0" fontId="53" fillId="0" borderId="13"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43" fontId="7" fillId="0" borderId="0" applyFont="0" applyFill="0" applyBorder="0" applyAlignment="0" applyProtection="0"/>
    <xf numFmtId="0" fontId="55" fillId="33" borderId="0" applyNumberFormat="0" applyBorder="0" applyAlignment="0" applyProtection="0"/>
  </cellStyleXfs>
  <cellXfs count="67">
    <xf numFmtId="0" fontId="0" fillId="0" borderId="0" xfId="0" applyFont="1" applyAlignment="1">
      <alignment/>
    </xf>
    <xf numFmtId="0" fontId="5" fillId="0" borderId="0" xfId="0" applyFont="1" applyFill="1" applyAlignment="1">
      <alignment wrapText="1"/>
    </xf>
    <xf numFmtId="0" fontId="6" fillId="0" borderId="0" xfId="0" applyFont="1" applyFill="1" applyAlignment="1">
      <alignment horizontal="justify" vertical="top" wrapText="1"/>
    </xf>
    <xf numFmtId="49" fontId="6" fillId="0" borderId="0" xfId="0" applyNumberFormat="1" applyFont="1" applyFill="1" applyAlignment="1">
      <alignment wrapText="1"/>
    </xf>
    <xf numFmtId="0" fontId="5"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wrapText="1"/>
    </xf>
    <xf numFmtId="0" fontId="6" fillId="0" borderId="14" xfId="0"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186" fontId="6" fillId="0" borderId="14" xfId="0" applyNumberFormat="1" applyFont="1" applyFill="1" applyBorder="1" applyAlignment="1">
      <alignment horizontal="center" vertical="center"/>
    </xf>
    <xf numFmtId="186" fontId="6" fillId="0" borderId="14" xfId="141" applyNumberFormat="1" applyFont="1" applyFill="1" applyBorder="1" applyAlignment="1">
      <alignment horizontal="center" vertical="center"/>
    </xf>
    <xf numFmtId="49" fontId="6" fillId="0" borderId="0" xfId="0" applyNumberFormat="1" applyFont="1" applyFill="1" applyAlignment="1">
      <alignment horizontal="center" wrapText="1"/>
    </xf>
    <xf numFmtId="0" fontId="6" fillId="0" borderId="0" xfId="0" applyFont="1" applyFill="1" applyAlignment="1">
      <alignment horizontal="center" vertical="center"/>
    </xf>
    <xf numFmtId="4" fontId="56" fillId="0" borderId="1" xfId="33" applyNumberFormat="1" applyFont="1" applyProtection="1">
      <alignment horizontal="right" vertical="top" shrinkToFit="1"/>
      <protection/>
    </xf>
    <xf numFmtId="49" fontId="8" fillId="0" borderId="14" xfId="0" applyNumberFormat="1" applyFont="1" applyFill="1" applyBorder="1" applyAlignment="1">
      <alignment horizontal="center" vertical="center" wrapText="1"/>
    </xf>
    <xf numFmtId="186" fontId="8" fillId="0" borderId="14" xfId="0" applyNumberFormat="1" applyFont="1" applyFill="1" applyBorder="1" applyAlignment="1">
      <alignment horizontal="center" vertical="center"/>
    </xf>
    <xf numFmtId="193" fontId="6" fillId="0" borderId="14" xfId="0" applyNumberFormat="1" applyFont="1" applyFill="1" applyBorder="1" applyAlignment="1">
      <alignment horizontal="center" vertical="center"/>
    </xf>
    <xf numFmtId="193" fontId="6" fillId="0" borderId="14" xfId="141" applyNumberFormat="1" applyFont="1" applyFill="1" applyBorder="1" applyAlignment="1">
      <alignment horizontal="center" vertical="center"/>
    </xf>
    <xf numFmtId="194" fontId="6" fillId="0" borderId="14" xfId="0" applyNumberFormat="1" applyFont="1" applyFill="1" applyBorder="1" applyAlignment="1">
      <alignment horizontal="center" vertical="center"/>
    </xf>
    <xf numFmtId="49" fontId="5" fillId="0" borderId="0" xfId="0" applyNumberFormat="1" applyFont="1" applyFill="1" applyAlignment="1">
      <alignment wrapText="1"/>
    </xf>
    <xf numFmtId="0" fontId="57" fillId="0" borderId="14" xfId="134" applyFont="1" applyFill="1" applyBorder="1" applyAlignment="1">
      <alignment horizontal="center" vertical="center" wrapText="1"/>
      <protection/>
    </xf>
    <xf numFmtId="0" fontId="57" fillId="0" borderId="15" xfId="134" applyFont="1" applyFill="1" applyBorder="1" applyAlignment="1">
      <alignment horizontal="center" vertical="center" wrapText="1"/>
      <protection/>
    </xf>
    <xf numFmtId="0" fontId="58" fillId="0" borderId="14" xfId="134" applyFont="1" applyFill="1" applyBorder="1" applyAlignment="1">
      <alignment horizontal="center" vertical="center" wrapText="1"/>
      <protection/>
    </xf>
    <xf numFmtId="192" fontId="8" fillId="0" borderId="14" xfId="0" applyNumberFormat="1" applyFont="1" applyFill="1" applyBorder="1" applyAlignment="1">
      <alignment horizontal="center" vertical="center"/>
    </xf>
    <xf numFmtId="192" fontId="8" fillId="0" borderId="14" xfId="0" applyNumberFormat="1" applyFont="1" applyFill="1" applyBorder="1" applyAlignment="1">
      <alignment horizontal="center" vertical="center" wrapText="1"/>
    </xf>
    <xf numFmtId="192" fontId="58" fillId="0" borderId="15" xfId="145" applyNumberFormat="1" applyFont="1" applyFill="1" applyBorder="1" applyAlignment="1">
      <alignment horizontal="center" vertical="center" wrapText="1"/>
    </xf>
    <xf numFmtId="192" fontId="6" fillId="0" borderId="14" xfId="0" applyNumberFormat="1" applyFont="1" applyFill="1" applyBorder="1" applyAlignment="1">
      <alignment horizontal="center" vertical="center"/>
    </xf>
    <xf numFmtId="192" fontId="57" fillId="0" borderId="14" xfId="145" applyNumberFormat="1" applyFont="1" applyFill="1" applyBorder="1" applyAlignment="1">
      <alignment horizontal="center" vertical="center" wrapText="1"/>
    </xf>
    <xf numFmtId="192" fontId="6" fillId="0" borderId="14" xfId="0" applyNumberFormat="1" applyFont="1" applyFill="1" applyBorder="1" applyAlignment="1">
      <alignment horizontal="center" vertical="center" wrapText="1"/>
    </xf>
    <xf numFmtId="192" fontId="6" fillId="0" borderId="14" xfId="141" applyNumberFormat="1" applyFont="1" applyFill="1" applyBorder="1" applyAlignment="1">
      <alignment horizontal="center" vertical="center"/>
    </xf>
    <xf numFmtId="192" fontId="57" fillId="0" borderId="15" xfId="145" applyNumberFormat="1" applyFont="1" applyFill="1" applyBorder="1" applyAlignment="1">
      <alignment horizontal="center" vertical="center" wrapText="1"/>
    </xf>
    <xf numFmtId="192" fontId="58" fillId="0" borderId="14" xfId="145" applyNumberFormat="1" applyFont="1" applyFill="1" applyBorder="1" applyAlignment="1">
      <alignment horizontal="center" vertical="center" wrapText="1"/>
    </xf>
    <xf numFmtId="40" fontId="6" fillId="0" borderId="0" xfId="0" applyNumberFormat="1" applyFont="1" applyFill="1" applyAlignment="1">
      <alignment horizontal="center" vertical="center" wrapText="1"/>
    </xf>
    <xf numFmtId="40" fontId="6" fillId="0" borderId="14" xfId="0" applyNumberFormat="1" applyFont="1" applyFill="1" applyBorder="1" applyAlignment="1">
      <alignment horizontal="center" vertical="center" wrapText="1"/>
    </xf>
    <xf numFmtId="40" fontId="8" fillId="0" borderId="14"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0" fontId="10" fillId="0" borderId="14" xfId="0" applyFont="1" applyFill="1" applyBorder="1" applyAlignment="1">
      <alignment horizontal="justify" vertical="top"/>
    </xf>
    <xf numFmtId="193" fontId="8" fillId="34" borderId="14" xfId="0" applyNumberFormat="1" applyFont="1" applyFill="1" applyBorder="1" applyAlignment="1">
      <alignment horizontal="center" vertical="center" wrapText="1"/>
    </xf>
    <xf numFmtId="180" fontId="8" fillId="34" borderId="14" xfId="0" applyNumberFormat="1" applyFont="1" applyFill="1" applyBorder="1" applyAlignment="1">
      <alignment horizontal="center" vertical="center" wrapText="1"/>
    </xf>
    <xf numFmtId="0" fontId="5" fillId="0" borderId="14" xfId="0" applyFont="1" applyFill="1" applyBorder="1" applyAlignment="1">
      <alignment horizontal="justify" vertical="top"/>
    </xf>
    <xf numFmtId="0" fontId="56" fillId="0" borderId="14" xfId="0" applyFont="1" applyFill="1" applyBorder="1" applyAlignment="1">
      <alignment horizontal="left" vertical="top" wrapText="1"/>
    </xf>
    <xf numFmtId="0" fontId="57" fillId="0" borderId="14" xfId="0" applyFont="1" applyFill="1" applyBorder="1" applyAlignment="1">
      <alignment horizontal="center" vertical="center" wrapText="1"/>
    </xf>
    <xf numFmtId="4" fontId="57" fillId="0" borderId="14" xfId="0" applyNumberFormat="1" applyFont="1" applyFill="1" applyBorder="1" applyAlignment="1">
      <alignment horizontal="center" vertical="center" wrapText="1"/>
    </xf>
    <xf numFmtId="49" fontId="57" fillId="0" borderId="14" xfId="0" applyNumberFormat="1" applyFont="1" applyFill="1" applyBorder="1" applyAlignment="1">
      <alignment horizontal="center" vertical="center" wrapText="1"/>
    </xf>
    <xf numFmtId="195" fontId="57" fillId="0" borderId="14" xfId="134" applyNumberFormat="1" applyFont="1" applyFill="1" applyBorder="1" applyAlignment="1">
      <alignment horizontal="center" vertical="center" wrapText="1"/>
      <protection/>
    </xf>
    <xf numFmtId="0" fontId="57" fillId="34" borderId="17" xfId="0" applyFont="1" applyFill="1" applyBorder="1" applyAlignment="1">
      <alignment horizontal="center" vertical="center" wrapText="1"/>
    </xf>
    <xf numFmtId="0" fontId="56" fillId="34" borderId="18" xfId="0" applyFont="1" applyFill="1" applyBorder="1" applyAlignment="1">
      <alignment horizontal="left" vertical="top" wrapText="1"/>
    </xf>
    <xf numFmtId="0" fontId="57" fillId="34" borderId="18" xfId="0" applyFont="1" applyFill="1" applyBorder="1" applyAlignment="1">
      <alignment horizontal="center" vertical="center" wrapText="1"/>
    </xf>
    <xf numFmtId="0" fontId="10" fillId="0" borderId="14" xfId="0" applyFont="1" applyFill="1" applyBorder="1" applyAlignment="1">
      <alignment horizontal="justify" vertical="top" wrapText="1"/>
    </xf>
    <xf numFmtId="0" fontId="59" fillId="0" borderId="14" xfId="134" applyFont="1" applyFill="1" applyBorder="1" applyAlignment="1">
      <alignment horizontal="left" vertical="top" wrapText="1"/>
      <protection/>
    </xf>
    <xf numFmtId="0" fontId="56" fillId="0" borderId="15" xfId="134" applyFont="1" applyFill="1" applyBorder="1" applyAlignment="1">
      <alignment horizontal="left" vertical="top" wrapText="1"/>
      <protection/>
    </xf>
    <xf numFmtId="0" fontId="5" fillId="0" borderId="14" xfId="0" applyFont="1" applyFill="1" applyBorder="1" applyAlignment="1">
      <alignment horizontal="justify" vertical="top" wrapText="1"/>
    </xf>
    <xf numFmtId="0" fontId="56" fillId="0" borderId="14" xfId="134" applyFont="1" applyFill="1" applyBorder="1" applyAlignment="1">
      <alignment horizontal="left" vertical="top" wrapText="1"/>
      <protection/>
    </xf>
    <xf numFmtId="0" fontId="56" fillId="34" borderId="14" xfId="0" applyFont="1" applyFill="1" applyBorder="1" applyAlignment="1">
      <alignment horizontal="left" vertical="top" wrapText="1"/>
    </xf>
    <xf numFmtId="0" fontId="9" fillId="0" borderId="0" xfId="0" applyFont="1" applyFill="1" applyAlignment="1">
      <alignment horizontal="center" vertical="top" wrapText="1"/>
    </xf>
    <xf numFmtId="0" fontId="35" fillId="0" borderId="0" xfId="0" applyFont="1" applyFill="1" applyAlignment="1">
      <alignment horizontal="center" vertical="top" wrapText="1"/>
    </xf>
    <xf numFmtId="0" fontId="35" fillId="0" borderId="0" xfId="0" applyFont="1" applyFill="1" applyAlignment="1">
      <alignment horizontal="center" wrapText="1"/>
    </xf>
    <xf numFmtId="0" fontId="6" fillId="0" borderId="14" xfId="38" applyNumberFormat="1" applyFont="1" applyFill="1" applyBorder="1" applyAlignment="1" applyProtection="1">
      <alignment horizontal="center" vertical="top" wrapText="1"/>
      <protection/>
    </xf>
    <xf numFmtId="0" fontId="6" fillId="0" borderId="19" xfId="38" applyNumberFormat="1" applyFont="1" applyFill="1" applyBorder="1" applyAlignment="1">
      <alignment horizontal="center" vertical="top" wrapText="1"/>
      <protection/>
    </xf>
    <xf numFmtId="49" fontId="6" fillId="0" borderId="14" xfId="39" applyNumberFormat="1" applyFont="1" applyFill="1" applyBorder="1" applyAlignment="1" applyProtection="1">
      <alignment horizontal="center" vertical="center" wrapText="1"/>
      <protection/>
    </xf>
    <xf numFmtId="49" fontId="6" fillId="0" borderId="14" xfId="39" applyNumberFormat="1" applyFont="1" applyFill="1" applyBorder="1" applyAlignment="1">
      <alignment horizontal="center" vertical="center" wrapText="1"/>
      <protection/>
    </xf>
    <xf numFmtId="4" fontId="6" fillId="0" borderId="19" xfId="0" applyNumberFormat="1" applyFont="1" applyFill="1" applyBorder="1" applyAlignment="1">
      <alignment horizontal="center" vertical="center" wrapText="1"/>
    </xf>
    <xf numFmtId="4" fontId="6" fillId="0" borderId="15"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6" xfId="0" applyFont="1" applyFill="1" applyBorder="1" applyAlignment="1">
      <alignment horizontal="center" vertical="center" wrapText="1"/>
    </xf>
    <xf numFmtId="195" fontId="57" fillId="0" borderId="14" xfId="134" applyNumberFormat="1" applyFont="1" applyFill="1" applyBorder="1" applyAlignment="1" quotePrefix="1">
      <alignment horizontal="center" vertical="center" wrapText="1"/>
      <protection/>
    </xf>
  </cellXfs>
  <cellStyles count="13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100" xfId="33"/>
    <cellStyle name="ex73" xfId="34"/>
    <cellStyle name="ex74" xfId="35"/>
    <cellStyle name="ex75" xfId="36"/>
    <cellStyle name="ex76" xfId="37"/>
    <cellStyle name="xl28" xfId="38"/>
    <cellStyle name="xl40" xfId="39"/>
    <cellStyle name="Акцент1" xfId="40"/>
    <cellStyle name="Акцент2" xfId="41"/>
    <cellStyle name="Акцент3" xfId="42"/>
    <cellStyle name="Акцент4" xfId="43"/>
    <cellStyle name="Акцент5" xfId="44"/>
    <cellStyle name="Акцент6" xfId="45"/>
    <cellStyle name="Ввод " xfId="46"/>
    <cellStyle name="Вывод" xfId="47"/>
    <cellStyle name="Вычисление"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xfId="59"/>
    <cellStyle name="Обычный 2 10" xfId="60"/>
    <cellStyle name="Обычный 2 10 2" xfId="61"/>
    <cellStyle name="Обычный 2 11" xfId="62"/>
    <cellStyle name="Обычный 2 11 2" xfId="63"/>
    <cellStyle name="Обычный 2 12" xfId="64"/>
    <cellStyle name="Обычный 2 12 2" xfId="65"/>
    <cellStyle name="Обычный 2 13" xfId="66"/>
    <cellStyle name="Обычный 2 13 2" xfId="67"/>
    <cellStyle name="Обычный 2 14" xfId="68"/>
    <cellStyle name="Обычный 2 14 2" xfId="69"/>
    <cellStyle name="Обычный 2 15" xfId="70"/>
    <cellStyle name="Обычный 2 15 2" xfId="71"/>
    <cellStyle name="Обычный 2 16" xfId="72"/>
    <cellStyle name="Обычный 2 16 2" xfId="73"/>
    <cellStyle name="Обычный 2 17" xfId="74"/>
    <cellStyle name="Обычный 2 17 2" xfId="75"/>
    <cellStyle name="Обычный 2 18" xfId="76"/>
    <cellStyle name="Обычный 2 18 2" xfId="77"/>
    <cellStyle name="Обычный 2 19" xfId="78"/>
    <cellStyle name="Обычный 2 19 2" xfId="79"/>
    <cellStyle name="Обычный 2 2" xfId="80"/>
    <cellStyle name="Обычный 2 2 2" xfId="81"/>
    <cellStyle name="Обычный 2 20" xfId="82"/>
    <cellStyle name="Обычный 2 20 2" xfId="83"/>
    <cellStyle name="Обычный 2 21" xfId="84"/>
    <cellStyle name="Обычный 2 21 2" xfId="85"/>
    <cellStyle name="Обычный 2 22" xfId="86"/>
    <cellStyle name="Обычный 2 22 2" xfId="87"/>
    <cellStyle name="Обычный 2 23" xfId="88"/>
    <cellStyle name="Обычный 2 23 2" xfId="89"/>
    <cellStyle name="Обычный 2 24" xfId="90"/>
    <cellStyle name="Обычный 2 24 2" xfId="91"/>
    <cellStyle name="Обычный 2 25" xfId="92"/>
    <cellStyle name="Обычный 2 25 2" xfId="93"/>
    <cellStyle name="Обычный 2 26" xfId="94"/>
    <cellStyle name="Обычный 2 26 2" xfId="95"/>
    <cellStyle name="Обычный 2 27" xfId="96"/>
    <cellStyle name="Обычный 2 27 2" xfId="97"/>
    <cellStyle name="Обычный 2 28" xfId="98"/>
    <cellStyle name="Обычный 2 28 2" xfId="99"/>
    <cellStyle name="Обычный 2 29" xfId="100"/>
    <cellStyle name="Обычный 2 29 2" xfId="101"/>
    <cellStyle name="Обычный 2 3" xfId="102"/>
    <cellStyle name="Обычный 2 3 2" xfId="103"/>
    <cellStyle name="Обычный 2 30" xfId="104"/>
    <cellStyle name="Обычный 2 30 2" xfId="105"/>
    <cellStyle name="Обычный 2 31" xfId="106"/>
    <cellStyle name="Обычный 2 31 2" xfId="107"/>
    <cellStyle name="Обычный 2 32" xfId="108"/>
    <cellStyle name="Обычный 2 32 2" xfId="109"/>
    <cellStyle name="Обычный 2 33" xfId="110"/>
    <cellStyle name="Обычный 2 33 2" xfId="111"/>
    <cellStyle name="Обычный 2 34" xfId="112"/>
    <cellStyle name="Обычный 2 34 2" xfId="113"/>
    <cellStyle name="Обычный 2 35" xfId="114"/>
    <cellStyle name="Обычный 2 35 2" xfId="115"/>
    <cellStyle name="Обычный 2 36" xfId="116"/>
    <cellStyle name="Обычный 2 36 2" xfId="117"/>
    <cellStyle name="Обычный 2 4" xfId="118"/>
    <cellStyle name="Обычный 2 4 2" xfId="119"/>
    <cellStyle name="Обычный 2 5" xfId="120"/>
    <cellStyle name="Обычный 2 5 2" xfId="121"/>
    <cellStyle name="Обычный 2 6" xfId="122"/>
    <cellStyle name="Обычный 2 6 2" xfId="123"/>
    <cellStyle name="Обычный 2 7" xfId="124"/>
    <cellStyle name="Обычный 2 7 2" xfId="125"/>
    <cellStyle name="Обычный 2 8" xfId="126"/>
    <cellStyle name="Обычный 2 8 2" xfId="127"/>
    <cellStyle name="Обычный 2 9" xfId="128"/>
    <cellStyle name="Обычный 2 9 2" xfId="129"/>
    <cellStyle name="Обычный 3" xfId="130"/>
    <cellStyle name="Обычный 4" xfId="131"/>
    <cellStyle name="Обычный 5" xfId="132"/>
    <cellStyle name="Обычный 6" xfId="133"/>
    <cellStyle name="Обычный 7" xfId="134"/>
    <cellStyle name="Плохой" xfId="135"/>
    <cellStyle name="Пояснение" xfId="136"/>
    <cellStyle name="Примечание" xfId="137"/>
    <cellStyle name="Percent" xfId="138"/>
    <cellStyle name="Связанная ячейка" xfId="139"/>
    <cellStyle name="Текст предупреждения" xfId="140"/>
    <cellStyle name="Comma" xfId="141"/>
    <cellStyle name="Comma [0]" xfId="142"/>
    <cellStyle name="Финансовый 10" xfId="143"/>
    <cellStyle name="Финансовый 2" xfId="144"/>
    <cellStyle name="Финансовый 3" xfId="145"/>
    <cellStyle name="Хороший" xfId="1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7"/>
  <sheetViews>
    <sheetView tabSelected="1" zoomScale="80" zoomScaleNormal="80" workbookViewId="0" topLeftCell="A1">
      <pane xSplit="2" ySplit="4" topLeftCell="C34" activePane="bottomRight" state="frozen"/>
      <selection pane="topLeft" activeCell="A1" sqref="A1"/>
      <selection pane="topRight" activeCell="C1" sqref="C1"/>
      <selection pane="bottomLeft" activeCell="A5" sqref="A5"/>
      <selection pane="bottomRight" activeCell="B40" sqref="B40"/>
    </sheetView>
  </sheetViews>
  <sheetFormatPr defaultColWidth="22.28125" defaultRowHeight="15"/>
  <cols>
    <col min="1" max="1" width="47.7109375" style="2" customWidth="1"/>
    <col min="2" max="2" width="28.421875" style="12" customWidth="1"/>
    <col min="3" max="4" width="18.421875" style="13" customWidth="1"/>
    <col min="5" max="5" width="15.8515625" style="33" customWidth="1"/>
    <col min="6" max="6" width="14.28125" style="5" customWidth="1"/>
    <col min="7" max="231" width="8.7109375" style="1" customWidth="1"/>
    <col min="232" max="232" width="3.57421875" style="1" customWidth="1"/>
    <col min="233" max="16384" width="22.28125" style="1" customWidth="1"/>
  </cols>
  <sheetData>
    <row r="1" spans="1:7" ht="51.75" customHeight="1">
      <c r="A1" s="55" t="s">
        <v>150</v>
      </c>
      <c r="B1" s="56"/>
      <c r="C1" s="56"/>
      <c r="D1" s="56"/>
      <c r="E1" s="56"/>
      <c r="F1" s="57"/>
      <c r="G1" s="20"/>
    </row>
    <row r="2" spans="2:6" ht="15.75">
      <c r="B2" s="3"/>
      <c r="C2" s="4"/>
      <c r="D2" s="4"/>
      <c r="F2" s="6" t="s">
        <v>89</v>
      </c>
    </row>
    <row r="3" spans="1:6" s="7" customFormat="1" ht="39" customHeight="1">
      <c r="A3" s="58" t="s">
        <v>84</v>
      </c>
      <c r="B3" s="60" t="s">
        <v>85</v>
      </c>
      <c r="C3" s="62" t="s">
        <v>151</v>
      </c>
      <c r="D3" s="62" t="s">
        <v>152</v>
      </c>
      <c r="E3" s="64" t="s">
        <v>86</v>
      </c>
      <c r="F3" s="65"/>
    </row>
    <row r="4" spans="1:6" s="7" customFormat="1" ht="47.25">
      <c r="A4" s="59"/>
      <c r="B4" s="61"/>
      <c r="C4" s="63"/>
      <c r="D4" s="63"/>
      <c r="E4" s="34" t="s">
        <v>87</v>
      </c>
      <c r="F4" s="8" t="s">
        <v>88</v>
      </c>
    </row>
    <row r="5" spans="1:6" ht="23.25" customHeight="1">
      <c r="A5" s="49" t="s">
        <v>0</v>
      </c>
      <c r="B5" s="36" t="s">
        <v>1</v>
      </c>
      <c r="C5" s="24">
        <f>C6+C65</f>
        <v>12104458.957</v>
      </c>
      <c r="D5" s="24">
        <f>D6+D65</f>
        <v>12483261.421</v>
      </c>
      <c r="E5" s="35">
        <f>D5-C5</f>
        <v>378802.4639999997</v>
      </c>
      <c r="F5" s="25">
        <f>D5/C5*100</f>
        <v>103.12944564763828</v>
      </c>
    </row>
    <row r="6" spans="1:6" ht="15.75">
      <c r="A6" s="50" t="s">
        <v>2</v>
      </c>
      <c r="B6" s="36" t="s">
        <v>149</v>
      </c>
      <c r="C6" s="24">
        <f>C7+C35</f>
        <v>2659938.1070000003</v>
      </c>
      <c r="D6" s="26">
        <f>D7+D35</f>
        <v>3678015.451</v>
      </c>
      <c r="E6" s="35">
        <f aca="true" t="shared" si="0" ref="E6:E76">D6-C6</f>
        <v>1018077.3439999996</v>
      </c>
      <c r="F6" s="25">
        <f aca="true" t="shared" si="1" ref="F6:F76">D6/C6*100</f>
        <v>138.27447493311163</v>
      </c>
    </row>
    <row r="7" spans="1:6" ht="15.75">
      <c r="A7" s="51" t="s">
        <v>3</v>
      </c>
      <c r="B7" s="21"/>
      <c r="C7" s="27">
        <f>C8+C11+C13+C19+C24+C26+C30</f>
        <v>2514065.3070000005</v>
      </c>
      <c r="D7" s="27">
        <f>D8+D11+D13+D19+D24+D26+D30</f>
        <v>3520731.3249999997</v>
      </c>
      <c r="E7" s="34">
        <f t="shared" si="0"/>
        <v>1006666.0179999992</v>
      </c>
      <c r="F7" s="29">
        <f t="shared" si="1"/>
        <v>140.04136309415287</v>
      </c>
    </row>
    <row r="8" spans="1:6" ht="15.75">
      <c r="A8" s="52" t="s">
        <v>4</v>
      </c>
      <c r="B8" s="9" t="s">
        <v>5</v>
      </c>
      <c r="C8" s="27">
        <f>C9+C10</f>
        <v>1359507.6</v>
      </c>
      <c r="D8" s="28">
        <f>D9+D10</f>
        <v>1697357.539</v>
      </c>
      <c r="E8" s="34">
        <f t="shared" si="0"/>
        <v>337849.939</v>
      </c>
      <c r="F8" s="29">
        <f t="shared" si="1"/>
        <v>124.85090476875598</v>
      </c>
    </row>
    <row r="9" spans="1:6" ht="15.75">
      <c r="A9" s="53" t="s">
        <v>6</v>
      </c>
      <c r="B9" s="21" t="s">
        <v>7</v>
      </c>
      <c r="C9" s="30">
        <v>572938.7</v>
      </c>
      <c r="D9" s="28">
        <v>617861.959</v>
      </c>
      <c r="E9" s="34">
        <f t="shared" si="0"/>
        <v>44923.25900000008</v>
      </c>
      <c r="F9" s="29">
        <f t="shared" si="1"/>
        <v>107.84084911701723</v>
      </c>
    </row>
    <row r="10" spans="1:6" ht="15.75">
      <c r="A10" s="53" t="s">
        <v>8</v>
      </c>
      <c r="B10" s="21" t="s">
        <v>9</v>
      </c>
      <c r="C10" s="30">
        <v>786568.9</v>
      </c>
      <c r="D10" s="28">
        <v>1079495.58</v>
      </c>
      <c r="E10" s="34">
        <f t="shared" si="0"/>
        <v>292926.68000000005</v>
      </c>
      <c r="F10" s="29">
        <f t="shared" si="1"/>
        <v>137.24107068052146</v>
      </c>
    </row>
    <row r="11" spans="1:6" ht="38.25">
      <c r="A11" s="53" t="s">
        <v>10</v>
      </c>
      <c r="B11" s="21" t="s">
        <v>11</v>
      </c>
      <c r="C11" s="27">
        <f>C12</f>
        <v>995305.9</v>
      </c>
      <c r="D11" s="27">
        <f>D12</f>
        <v>1640355.313</v>
      </c>
      <c r="E11" s="34">
        <f t="shared" si="0"/>
        <v>645049.4130000001</v>
      </c>
      <c r="F11" s="29">
        <f t="shared" si="1"/>
        <v>164.8091619872845</v>
      </c>
    </row>
    <row r="12" spans="1:6" ht="25.5">
      <c r="A12" s="53" t="s">
        <v>12</v>
      </c>
      <c r="B12" s="21" t="s">
        <v>13</v>
      </c>
      <c r="C12" s="30">
        <v>995305.9</v>
      </c>
      <c r="D12" s="28">
        <v>1640355.313</v>
      </c>
      <c r="E12" s="34">
        <f t="shared" si="0"/>
        <v>645049.4130000001</v>
      </c>
      <c r="F12" s="29">
        <f t="shared" si="1"/>
        <v>164.8091619872845</v>
      </c>
    </row>
    <row r="13" spans="1:6" ht="15.75">
      <c r="A13" s="53" t="s">
        <v>14</v>
      </c>
      <c r="B13" s="21" t="s">
        <v>15</v>
      </c>
      <c r="C13" s="27">
        <f>C16</f>
        <v>17.7</v>
      </c>
      <c r="D13" s="28">
        <f>D16+D18</f>
        <v>2232.519</v>
      </c>
      <c r="E13" s="34">
        <f t="shared" si="0"/>
        <v>2214.819</v>
      </c>
      <c r="F13" s="29">
        <f t="shared" si="1"/>
        <v>12613.101694915254</v>
      </c>
    </row>
    <row r="14" spans="1:6" ht="25.5" hidden="1">
      <c r="A14" s="53" t="s">
        <v>130</v>
      </c>
      <c r="B14" s="21" t="s">
        <v>131</v>
      </c>
      <c r="C14" s="27"/>
      <c r="D14" s="28">
        <v>0</v>
      </c>
      <c r="E14" s="34">
        <f t="shared" si="0"/>
        <v>0</v>
      </c>
      <c r="F14" s="29" t="e">
        <f t="shared" si="1"/>
        <v>#DIV/0!</v>
      </c>
    </row>
    <row r="15" spans="1:6" ht="25.5" hidden="1">
      <c r="A15" s="53" t="s">
        <v>132</v>
      </c>
      <c r="B15" s="21" t="s">
        <v>133</v>
      </c>
      <c r="C15" s="27"/>
      <c r="D15" s="28">
        <v>0</v>
      </c>
      <c r="E15" s="34">
        <f t="shared" si="0"/>
        <v>0</v>
      </c>
      <c r="F15" s="29" t="e">
        <f t="shared" si="1"/>
        <v>#DIV/0!</v>
      </c>
    </row>
    <row r="16" spans="1:6" ht="15.75">
      <c r="A16" s="53" t="s">
        <v>16</v>
      </c>
      <c r="B16" s="21" t="s">
        <v>17</v>
      </c>
      <c r="C16" s="30">
        <v>17.7</v>
      </c>
      <c r="D16" s="28">
        <v>0</v>
      </c>
      <c r="E16" s="34">
        <f t="shared" si="0"/>
        <v>-17.7</v>
      </c>
      <c r="F16" s="29">
        <f t="shared" si="1"/>
        <v>0</v>
      </c>
    </row>
    <row r="17" spans="1:6" ht="25.5" hidden="1">
      <c r="A17" s="51" t="s">
        <v>134</v>
      </c>
      <c r="B17" s="22" t="s">
        <v>135</v>
      </c>
      <c r="C17" s="30"/>
      <c r="D17" s="31">
        <v>0</v>
      </c>
      <c r="E17" s="34">
        <f t="shared" si="0"/>
        <v>0</v>
      </c>
      <c r="F17" s="29" t="e">
        <f t="shared" si="1"/>
        <v>#DIV/0!</v>
      </c>
    </row>
    <row r="18" spans="1:6" ht="15.75">
      <c r="A18" s="53" t="s">
        <v>136</v>
      </c>
      <c r="B18" s="21" t="s">
        <v>137</v>
      </c>
      <c r="C18" s="30"/>
      <c r="D18" s="28">
        <v>2232.519</v>
      </c>
      <c r="E18" s="34">
        <f t="shared" si="0"/>
        <v>2232.519</v>
      </c>
      <c r="F18" s="29"/>
    </row>
    <row r="19" spans="1:6" ht="15.75">
      <c r="A19" s="53" t="s">
        <v>18</v>
      </c>
      <c r="B19" s="21" t="s">
        <v>19</v>
      </c>
      <c r="C19" s="27">
        <f>C21+C22</f>
        <v>148649.90000000002</v>
      </c>
      <c r="D19" s="28">
        <f>D20+D21+D22+D23</f>
        <v>167287.33299999998</v>
      </c>
      <c r="E19" s="34">
        <f t="shared" si="0"/>
        <v>18637.43299999996</v>
      </c>
      <c r="F19" s="29">
        <f t="shared" si="1"/>
        <v>112.53780392721417</v>
      </c>
    </row>
    <row r="20" spans="1:6" ht="15.75" hidden="1">
      <c r="A20" s="53" t="s">
        <v>138</v>
      </c>
      <c r="B20" s="21" t="s">
        <v>139</v>
      </c>
      <c r="C20" s="27"/>
      <c r="D20" s="28">
        <v>0</v>
      </c>
      <c r="E20" s="34">
        <f t="shared" si="0"/>
        <v>0</v>
      </c>
      <c r="F20" s="29" t="e">
        <f t="shared" si="1"/>
        <v>#DIV/0!</v>
      </c>
    </row>
    <row r="21" spans="1:6" ht="15.75">
      <c r="A21" s="53" t="s">
        <v>20</v>
      </c>
      <c r="B21" s="21" t="s">
        <v>21</v>
      </c>
      <c r="C21" s="30">
        <v>114129.1</v>
      </c>
      <c r="D21" s="28">
        <v>130706.908</v>
      </c>
      <c r="E21" s="34">
        <f t="shared" si="0"/>
        <v>16577.80799999999</v>
      </c>
      <c r="F21" s="29">
        <f t="shared" si="1"/>
        <v>114.52548736474746</v>
      </c>
    </row>
    <row r="22" spans="1:6" ht="15.75">
      <c r="A22" s="53" t="s">
        <v>22</v>
      </c>
      <c r="B22" s="21" t="s">
        <v>23</v>
      </c>
      <c r="C22" s="30">
        <v>34520.8</v>
      </c>
      <c r="D22" s="28">
        <v>36580.425</v>
      </c>
      <c r="E22" s="34">
        <f t="shared" si="0"/>
        <v>2059.625</v>
      </c>
      <c r="F22" s="29">
        <f t="shared" si="1"/>
        <v>105.9663304442539</v>
      </c>
    </row>
    <row r="23" spans="1:6" ht="15.75" hidden="1">
      <c r="A23" s="53" t="s">
        <v>140</v>
      </c>
      <c r="B23" s="21" t="s">
        <v>141</v>
      </c>
      <c r="C23" s="30"/>
      <c r="D23" s="28">
        <v>0</v>
      </c>
      <c r="E23" s="34">
        <f t="shared" si="0"/>
        <v>0</v>
      </c>
      <c r="F23" s="29" t="e">
        <f t="shared" si="1"/>
        <v>#DIV/0!</v>
      </c>
    </row>
    <row r="24" spans="1:6" ht="25.5">
      <c r="A24" s="53" t="s">
        <v>24</v>
      </c>
      <c r="B24" s="21" t="s">
        <v>25</v>
      </c>
      <c r="C24" s="27">
        <f>C25</f>
        <v>0.7</v>
      </c>
      <c r="D24" s="27">
        <f>D25</f>
        <v>0</v>
      </c>
      <c r="E24" s="34">
        <f t="shared" si="0"/>
        <v>-0.7</v>
      </c>
      <c r="F24" s="29">
        <f t="shared" si="1"/>
        <v>0</v>
      </c>
    </row>
    <row r="25" spans="1:7" ht="25.5">
      <c r="A25" s="53" t="s">
        <v>26</v>
      </c>
      <c r="B25" s="21" t="s">
        <v>27</v>
      </c>
      <c r="C25" s="30">
        <v>0.7</v>
      </c>
      <c r="D25" s="28">
        <v>0</v>
      </c>
      <c r="E25" s="34">
        <f t="shared" si="0"/>
        <v>-0.7</v>
      </c>
      <c r="F25" s="29">
        <f t="shared" si="1"/>
        <v>0</v>
      </c>
      <c r="G25" s="14"/>
    </row>
    <row r="26" spans="1:6" ht="15.75">
      <c r="A26" s="51" t="s">
        <v>28</v>
      </c>
      <c r="B26" s="22" t="s">
        <v>29</v>
      </c>
      <c r="C26" s="27">
        <f>C27+C28+C29</f>
        <v>10579.5</v>
      </c>
      <c r="D26" s="27">
        <f>D27+D28+D29</f>
        <v>13496.497</v>
      </c>
      <c r="E26" s="34">
        <f t="shared" si="0"/>
        <v>2916.9969999999994</v>
      </c>
      <c r="F26" s="29">
        <f t="shared" si="1"/>
        <v>127.57216314570631</v>
      </c>
    </row>
    <row r="27" spans="1:6" ht="57" customHeight="1">
      <c r="A27" s="53" t="s">
        <v>142</v>
      </c>
      <c r="B27" s="21" t="s">
        <v>143</v>
      </c>
      <c r="C27" s="27"/>
      <c r="D27" s="28">
        <v>0.15</v>
      </c>
      <c r="E27" s="34">
        <f t="shared" si="0"/>
        <v>0.15</v>
      </c>
      <c r="F27" s="29"/>
    </row>
    <row r="28" spans="1:6" ht="70.5" customHeight="1">
      <c r="A28" s="53" t="s">
        <v>100</v>
      </c>
      <c r="B28" s="21" t="s">
        <v>101</v>
      </c>
      <c r="C28" s="27">
        <v>273.1</v>
      </c>
      <c r="D28" s="28">
        <v>159</v>
      </c>
      <c r="E28" s="34">
        <f t="shared" si="0"/>
        <v>-114.10000000000002</v>
      </c>
      <c r="F28" s="29">
        <f t="shared" si="1"/>
        <v>58.220432076162574</v>
      </c>
    </row>
    <row r="29" spans="1:6" ht="38.25" customHeight="1">
      <c r="A29" s="53" t="s">
        <v>30</v>
      </c>
      <c r="B29" s="21" t="s">
        <v>31</v>
      </c>
      <c r="C29" s="27">
        <v>10306.4</v>
      </c>
      <c r="D29" s="28">
        <v>13337.347</v>
      </c>
      <c r="E29" s="34">
        <f t="shared" si="0"/>
        <v>3030.947</v>
      </c>
      <c r="F29" s="29">
        <f t="shared" si="1"/>
        <v>129.40839672436545</v>
      </c>
    </row>
    <row r="30" spans="1:6" ht="38.25">
      <c r="A30" s="53" t="s">
        <v>32</v>
      </c>
      <c r="B30" s="21" t="s">
        <v>33</v>
      </c>
      <c r="C30" s="27">
        <f>C31+C32+C33</f>
        <v>4.007</v>
      </c>
      <c r="D30" s="27">
        <f>D31+D32+D33</f>
        <v>2.1239999999999997</v>
      </c>
      <c r="E30" s="34">
        <f t="shared" si="0"/>
        <v>-1.883</v>
      </c>
      <c r="F30" s="29">
        <f t="shared" si="1"/>
        <v>53.00723733466434</v>
      </c>
    </row>
    <row r="31" spans="1:6" ht="25.5">
      <c r="A31" s="53" t="s">
        <v>119</v>
      </c>
      <c r="B31" s="21" t="s">
        <v>120</v>
      </c>
      <c r="C31" s="27">
        <v>0.007</v>
      </c>
      <c r="D31" s="28">
        <v>1.382</v>
      </c>
      <c r="E31" s="34">
        <f t="shared" si="0"/>
        <v>1.375</v>
      </c>
      <c r="F31" s="29">
        <f t="shared" si="1"/>
        <v>19742.85714285714</v>
      </c>
    </row>
    <row r="32" spans="1:6" ht="15.75">
      <c r="A32" s="53" t="s">
        <v>144</v>
      </c>
      <c r="B32" s="21" t="s">
        <v>145</v>
      </c>
      <c r="C32" s="27">
        <v>0.1</v>
      </c>
      <c r="D32" s="28">
        <v>0.495</v>
      </c>
      <c r="E32" s="34">
        <f t="shared" si="0"/>
        <v>0.395</v>
      </c>
      <c r="F32" s="29">
        <f t="shared" si="1"/>
        <v>494.99999999999994</v>
      </c>
    </row>
    <row r="33" spans="1:6" ht="25.5">
      <c r="A33" s="53" t="s">
        <v>121</v>
      </c>
      <c r="B33" s="21" t="s">
        <v>122</v>
      </c>
      <c r="C33" s="27">
        <v>3.9</v>
      </c>
      <c r="D33" s="28">
        <v>0.247</v>
      </c>
      <c r="E33" s="34">
        <f t="shared" si="0"/>
        <v>-3.653</v>
      </c>
      <c r="F33" s="29">
        <f t="shared" si="1"/>
        <v>6.333333333333334</v>
      </c>
    </row>
    <row r="34" spans="1:6" ht="25.5">
      <c r="A34" s="51" t="s">
        <v>159</v>
      </c>
      <c r="B34" s="22" t="s">
        <v>160</v>
      </c>
      <c r="C34" s="27"/>
      <c r="D34" s="28">
        <v>0</v>
      </c>
      <c r="E34" s="34"/>
      <c r="F34" s="29"/>
    </row>
    <row r="35" spans="1:6" ht="15.75">
      <c r="A35" s="50" t="s">
        <v>34</v>
      </c>
      <c r="B35" s="23"/>
      <c r="C35" s="24">
        <f>C36+C41+C45+C48+C52+C55+C62</f>
        <v>145872.8</v>
      </c>
      <c r="D35" s="32">
        <f>D36+D41+D45+D48+D52+D55+D62</f>
        <v>157284.12599999996</v>
      </c>
      <c r="E35" s="34">
        <f t="shared" si="0"/>
        <v>11411.325999999972</v>
      </c>
      <c r="F35" s="29">
        <f t="shared" si="1"/>
        <v>107.82279218606894</v>
      </c>
    </row>
    <row r="36" spans="1:6" ht="38.25">
      <c r="A36" s="53" t="s">
        <v>35</v>
      </c>
      <c r="B36" s="21" t="s">
        <v>36</v>
      </c>
      <c r="C36" s="27">
        <f>C38+C39+C40</f>
        <v>6254.5</v>
      </c>
      <c r="D36" s="27">
        <f>D37+D38+D39+D40</f>
        <v>14749.895999999999</v>
      </c>
      <c r="E36" s="34">
        <f t="shared" si="0"/>
        <v>8495.395999999999</v>
      </c>
      <c r="F36" s="29">
        <f t="shared" si="1"/>
        <v>235.82853945159482</v>
      </c>
    </row>
    <row r="37" spans="1:6" ht="15.75">
      <c r="A37" s="53" t="s">
        <v>161</v>
      </c>
      <c r="B37" s="66" t="s">
        <v>171</v>
      </c>
      <c r="C37" s="27">
        <v>0</v>
      </c>
      <c r="D37" s="27">
        <v>5147.267</v>
      </c>
      <c r="E37" s="34"/>
      <c r="F37" s="29"/>
    </row>
    <row r="38" spans="1:6" ht="25.5">
      <c r="A38" s="53" t="s">
        <v>37</v>
      </c>
      <c r="B38" s="21" t="s">
        <v>38</v>
      </c>
      <c r="C38" s="30">
        <v>15.6</v>
      </c>
      <c r="D38" s="28">
        <v>23.988</v>
      </c>
      <c r="E38" s="34">
        <f t="shared" si="0"/>
        <v>8.388</v>
      </c>
      <c r="F38" s="29">
        <f t="shared" si="1"/>
        <v>153.76923076923077</v>
      </c>
    </row>
    <row r="39" spans="1:6" ht="76.5">
      <c r="A39" s="53" t="s">
        <v>39</v>
      </c>
      <c r="B39" s="21" t="s">
        <v>40</v>
      </c>
      <c r="C39" s="30">
        <v>5542.7</v>
      </c>
      <c r="D39" s="28">
        <v>8466.845</v>
      </c>
      <c r="E39" s="34">
        <f t="shared" si="0"/>
        <v>2924.1449999999995</v>
      </c>
      <c r="F39" s="29">
        <f t="shared" si="1"/>
        <v>152.75668897829578</v>
      </c>
    </row>
    <row r="40" spans="1:6" ht="88.5" customHeight="1">
      <c r="A40" s="53" t="s">
        <v>41</v>
      </c>
      <c r="B40" s="21" t="s">
        <v>42</v>
      </c>
      <c r="C40" s="30">
        <v>696.2</v>
      </c>
      <c r="D40" s="28">
        <v>1111.796</v>
      </c>
      <c r="E40" s="34">
        <f t="shared" si="0"/>
        <v>415.596</v>
      </c>
      <c r="F40" s="29">
        <f t="shared" si="1"/>
        <v>159.6949152542373</v>
      </c>
    </row>
    <row r="41" spans="1:6" ht="27" customHeight="1">
      <c r="A41" s="53" t="s">
        <v>43</v>
      </c>
      <c r="B41" s="21" t="s">
        <v>44</v>
      </c>
      <c r="C41" s="27">
        <f>C42+C43+C44</f>
        <v>23316.3</v>
      </c>
      <c r="D41" s="28">
        <f>D42+D43+D44</f>
        <v>26253.892</v>
      </c>
      <c r="E41" s="34">
        <f t="shared" si="0"/>
        <v>2937.5920000000006</v>
      </c>
      <c r="F41" s="29">
        <f t="shared" si="1"/>
        <v>112.59887718034165</v>
      </c>
    </row>
    <row r="42" spans="1:6" ht="27.75" customHeight="1">
      <c r="A42" s="53" t="s">
        <v>45</v>
      </c>
      <c r="B42" s="21" t="s">
        <v>46</v>
      </c>
      <c r="C42" s="30">
        <v>986.2</v>
      </c>
      <c r="D42" s="28">
        <v>1671.218</v>
      </c>
      <c r="E42" s="34">
        <f t="shared" si="0"/>
        <v>685.018</v>
      </c>
      <c r="F42" s="29">
        <f t="shared" si="1"/>
        <v>169.46035286960048</v>
      </c>
    </row>
    <row r="43" spans="1:6" ht="18" customHeight="1">
      <c r="A43" s="51" t="s">
        <v>47</v>
      </c>
      <c r="B43" s="22" t="s">
        <v>48</v>
      </c>
      <c r="C43" s="30">
        <v>164.4</v>
      </c>
      <c r="D43" s="31">
        <v>1298.101</v>
      </c>
      <c r="E43" s="34">
        <f t="shared" si="0"/>
        <v>1133.701</v>
      </c>
      <c r="F43" s="29">
        <f t="shared" si="1"/>
        <v>789.5991484184916</v>
      </c>
    </row>
    <row r="44" spans="1:6" ht="16.5" customHeight="1">
      <c r="A44" s="53" t="s">
        <v>49</v>
      </c>
      <c r="B44" s="21" t="s">
        <v>50</v>
      </c>
      <c r="C44" s="30">
        <v>22165.7</v>
      </c>
      <c r="D44" s="28">
        <v>23284.573</v>
      </c>
      <c r="E44" s="34">
        <f t="shared" si="0"/>
        <v>1118.8729999999996</v>
      </c>
      <c r="F44" s="29">
        <f t="shared" si="1"/>
        <v>105.04776749662767</v>
      </c>
    </row>
    <row r="45" spans="1:6" ht="32.25" customHeight="1">
      <c r="A45" s="53" t="s">
        <v>102</v>
      </c>
      <c r="B45" s="21" t="s">
        <v>51</v>
      </c>
      <c r="C45" s="27">
        <f>C46+C47</f>
        <v>13452.400000000001</v>
      </c>
      <c r="D45" s="27">
        <f>D46+D47</f>
        <v>27734.207</v>
      </c>
      <c r="E45" s="34">
        <f t="shared" si="0"/>
        <v>14281.806999999997</v>
      </c>
      <c r="F45" s="29">
        <f t="shared" si="1"/>
        <v>206.16549463292793</v>
      </c>
    </row>
    <row r="46" spans="1:6" ht="20.25" customHeight="1">
      <c r="A46" s="53" t="s">
        <v>52</v>
      </c>
      <c r="B46" s="21" t="s">
        <v>53</v>
      </c>
      <c r="C46" s="30">
        <v>9735.7</v>
      </c>
      <c r="D46" s="28">
        <v>14369.978</v>
      </c>
      <c r="E46" s="34">
        <f t="shared" si="0"/>
        <v>4634.277999999998</v>
      </c>
      <c r="F46" s="29">
        <f t="shared" si="1"/>
        <v>147.60087102108733</v>
      </c>
    </row>
    <row r="47" spans="1:6" ht="19.5" customHeight="1">
      <c r="A47" s="53" t="s">
        <v>54</v>
      </c>
      <c r="B47" s="21" t="s">
        <v>55</v>
      </c>
      <c r="C47" s="30">
        <v>3716.7</v>
      </c>
      <c r="D47" s="28">
        <v>13364.229</v>
      </c>
      <c r="E47" s="34">
        <f t="shared" si="0"/>
        <v>9647.528999999999</v>
      </c>
      <c r="F47" s="29">
        <f t="shared" si="1"/>
        <v>359.57244329647267</v>
      </c>
    </row>
    <row r="48" spans="1:6" ht="33" customHeight="1">
      <c r="A48" s="53" t="s">
        <v>56</v>
      </c>
      <c r="B48" s="21" t="s">
        <v>57</v>
      </c>
      <c r="C48" s="27">
        <f>C49+C50+C51</f>
        <v>38055.899999999994</v>
      </c>
      <c r="D48" s="27">
        <f>D49+D50</f>
        <v>184.981</v>
      </c>
      <c r="E48" s="34">
        <f t="shared" si="0"/>
        <v>-37870.918999999994</v>
      </c>
      <c r="F48" s="29">
        <f t="shared" si="1"/>
        <v>0.48607706032441755</v>
      </c>
    </row>
    <row r="49" spans="1:6" ht="70.5" customHeight="1">
      <c r="A49" s="53" t="s">
        <v>162</v>
      </c>
      <c r="B49" s="21" t="s">
        <v>163</v>
      </c>
      <c r="C49" s="27"/>
      <c r="D49" s="27">
        <v>12.94</v>
      </c>
      <c r="E49" s="34"/>
      <c r="F49" s="29"/>
    </row>
    <row r="50" spans="1:6" ht="25.5">
      <c r="A50" s="53" t="s">
        <v>58</v>
      </c>
      <c r="B50" s="21" t="s">
        <v>59</v>
      </c>
      <c r="C50" s="30">
        <v>593.7</v>
      </c>
      <c r="D50" s="28">
        <v>172.041</v>
      </c>
      <c r="E50" s="34">
        <f t="shared" si="0"/>
        <v>-421.65900000000005</v>
      </c>
      <c r="F50" s="29">
        <f t="shared" si="1"/>
        <v>28.977766548761995</v>
      </c>
    </row>
    <row r="51" spans="1:6" ht="33.75" customHeight="1">
      <c r="A51" s="47" t="s">
        <v>168</v>
      </c>
      <c r="B51" s="48" t="s">
        <v>169</v>
      </c>
      <c r="C51" s="30">
        <v>37462.2</v>
      </c>
      <c r="D51" s="28"/>
      <c r="E51" s="34"/>
      <c r="F51" s="29"/>
    </row>
    <row r="52" spans="1:6" ht="15.75">
      <c r="A52" s="53" t="s">
        <v>60</v>
      </c>
      <c r="B52" s="21" t="s">
        <v>61</v>
      </c>
      <c r="C52" s="27">
        <f>C53+C54</f>
        <v>125.9</v>
      </c>
      <c r="D52" s="27">
        <f>D53+D54</f>
        <v>105.419</v>
      </c>
      <c r="E52" s="34">
        <f t="shared" si="0"/>
        <v>-20.48100000000001</v>
      </c>
      <c r="F52" s="29">
        <f t="shared" si="1"/>
        <v>83.73232724384432</v>
      </c>
    </row>
    <row r="53" spans="1:6" ht="38.25">
      <c r="A53" s="53" t="s">
        <v>62</v>
      </c>
      <c r="B53" s="21" t="s">
        <v>63</v>
      </c>
      <c r="C53" s="30">
        <v>32.5</v>
      </c>
      <c r="D53" s="28">
        <v>12</v>
      </c>
      <c r="E53" s="34">
        <f t="shared" si="0"/>
        <v>-20.5</v>
      </c>
      <c r="F53" s="29">
        <f t="shared" si="1"/>
        <v>36.92307692307693</v>
      </c>
    </row>
    <row r="54" spans="1:6" ht="66.75" customHeight="1">
      <c r="A54" s="54" t="s">
        <v>164</v>
      </c>
      <c r="B54" s="46" t="s">
        <v>165</v>
      </c>
      <c r="C54" s="30">
        <v>93.4</v>
      </c>
      <c r="D54" s="28">
        <v>93.419</v>
      </c>
      <c r="E54" s="34"/>
      <c r="F54" s="29"/>
    </row>
    <row r="55" spans="1:6" ht="15.75">
      <c r="A55" s="53" t="s">
        <v>64</v>
      </c>
      <c r="B55" s="21" t="s">
        <v>65</v>
      </c>
      <c r="C55" s="27">
        <f>C56+C57+C58+C59+C60</f>
        <v>64567.79999999999</v>
      </c>
      <c r="D55" s="27">
        <f>D56+D57+D58+D60+D61</f>
        <v>88313.16799999999</v>
      </c>
      <c r="E55" s="34">
        <f t="shared" si="0"/>
        <v>23745.368000000002</v>
      </c>
      <c r="F55" s="29">
        <f t="shared" si="1"/>
        <v>136.77586660843332</v>
      </c>
    </row>
    <row r="56" spans="1:6" ht="38.25">
      <c r="A56" s="53" t="s">
        <v>114</v>
      </c>
      <c r="B56" s="21" t="s">
        <v>146</v>
      </c>
      <c r="C56" s="27">
        <v>38856.7</v>
      </c>
      <c r="D56" s="28">
        <v>80146.427</v>
      </c>
      <c r="E56" s="34">
        <f t="shared" si="0"/>
        <v>41289.727</v>
      </c>
      <c r="F56" s="29">
        <f t="shared" si="1"/>
        <v>206.2615379072335</v>
      </c>
    </row>
    <row r="57" spans="1:6" ht="46.5" customHeight="1">
      <c r="A57" s="53" t="s">
        <v>115</v>
      </c>
      <c r="B57" s="21" t="s">
        <v>147</v>
      </c>
      <c r="C57" s="30">
        <v>0</v>
      </c>
      <c r="D57" s="28">
        <v>0</v>
      </c>
      <c r="E57" s="34">
        <f t="shared" si="0"/>
        <v>0</v>
      </c>
      <c r="F57" s="29" t="e">
        <f t="shared" si="1"/>
        <v>#DIV/0!</v>
      </c>
    </row>
    <row r="58" spans="1:6" ht="117.75" customHeight="1">
      <c r="A58" s="53" t="s">
        <v>116</v>
      </c>
      <c r="B58" s="21" t="s">
        <v>148</v>
      </c>
      <c r="C58" s="30">
        <v>157.7</v>
      </c>
      <c r="D58" s="28">
        <v>1917.2</v>
      </c>
      <c r="E58" s="34">
        <f t="shared" si="0"/>
        <v>1759.5</v>
      </c>
      <c r="F58" s="29">
        <f t="shared" si="1"/>
        <v>1215.7260621433102</v>
      </c>
    </row>
    <row r="59" spans="1:6" ht="91.5" customHeight="1">
      <c r="A59" s="53" t="s">
        <v>170</v>
      </c>
      <c r="B59" s="45">
        <v>11607010000000100</v>
      </c>
      <c r="C59" s="30">
        <v>909.6</v>
      </c>
      <c r="D59" s="28"/>
      <c r="E59" s="34"/>
      <c r="F59" s="29"/>
    </row>
    <row r="60" spans="1:6" ht="25.5">
      <c r="A60" s="53" t="s">
        <v>117</v>
      </c>
      <c r="B60" s="21" t="s">
        <v>118</v>
      </c>
      <c r="C60" s="30">
        <v>24643.8</v>
      </c>
      <c r="D60" s="28">
        <v>6245.217</v>
      </c>
      <c r="E60" s="34">
        <f t="shared" si="0"/>
        <v>-18398.583</v>
      </c>
      <c r="F60" s="29">
        <f t="shared" si="1"/>
        <v>25.34193996055803</v>
      </c>
    </row>
    <row r="61" spans="1:6" ht="15.75">
      <c r="A61" s="53" t="s">
        <v>166</v>
      </c>
      <c r="B61" s="21" t="s">
        <v>167</v>
      </c>
      <c r="C61" s="30"/>
      <c r="D61" s="28">
        <v>4.324</v>
      </c>
      <c r="E61" s="34"/>
      <c r="F61" s="29"/>
    </row>
    <row r="62" spans="1:6" ht="15.75">
      <c r="A62" s="53" t="s">
        <v>66</v>
      </c>
      <c r="B62" s="21" t="s">
        <v>67</v>
      </c>
      <c r="C62" s="27">
        <f>C63+C64</f>
        <v>100</v>
      </c>
      <c r="D62" s="27">
        <f>D63+D64</f>
        <v>-57.43700000000001</v>
      </c>
      <c r="E62" s="34">
        <f t="shared" si="0"/>
        <v>-157.437</v>
      </c>
      <c r="F62" s="29">
        <f t="shared" si="1"/>
        <v>-57.43700000000002</v>
      </c>
    </row>
    <row r="63" spans="1:6" ht="15.75">
      <c r="A63" s="53" t="s">
        <v>68</v>
      </c>
      <c r="B63" s="21" t="s">
        <v>69</v>
      </c>
      <c r="C63" s="30">
        <v>82.5</v>
      </c>
      <c r="D63" s="28">
        <v>-196.348</v>
      </c>
      <c r="E63" s="34">
        <f t="shared" si="0"/>
        <v>-278.848</v>
      </c>
      <c r="F63" s="29">
        <f t="shared" si="1"/>
        <v>-237.99757575757576</v>
      </c>
    </row>
    <row r="64" spans="1:6" ht="15.75">
      <c r="A64" s="51" t="s">
        <v>70</v>
      </c>
      <c r="B64" s="22" t="s">
        <v>71</v>
      </c>
      <c r="C64" s="30">
        <v>17.5</v>
      </c>
      <c r="D64" s="31">
        <v>138.911</v>
      </c>
      <c r="E64" s="34">
        <f t="shared" si="0"/>
        <v>121.411</v>
      </c>
      <c r="F64" s="29">
        <f t="shared" si="1"/>
        <v>793.7771428571428</v>
      </c>
    </row>
    <row r="65" spans="1:6" ht="15.75">
      <c r="A65" s="37" t="s">
        <v>90</v>
      </c>
      <c r="B65" s="15" t="s">
        <v>91</v>
      </c>
      <c r="C65" s="16">
        <f>C66+C77+C82+C84+C86+C81</f>
        <v>9444520.85</v>
      </c>
      <c r="D65" s="16">
        <f>D66+D77+D82+D84+D86+D81</f>
        <v>8805245.97</v>
      </c>
      <c r="E65" s="38">
        <f t="shared" si="0"/>
        <v>-639274.879999999</v>
      </c>
      <c r="F65" s="39">
        <f t="shared" si="1"/>
        <v>93.23126191203231</v>
      </c>
    </row>
    <row r="66" spans="1:6" ht="38.25">
      <c r="A66" s="40" t="s">
        <v>92</v>
      </c>
      <c r="B66" s="9" t="s">
        <v>93</v>
      </c>
      <c r="C66" s="10">
        <f>C67+C74+C75+C76</f>
        <v>8798284.9</v>
      </c>
      <c r="D66" s="10">
        <f>D67+D74+D75+D76</f>
        <v>8131749.449999999</v>
      </c>
      <c r="E66" s="38">
        <f t="shared" si="0"/>
        <v>-666535.4500000011</v>
      </c>
      <c r="F66" s="39">
        <f t="shared" si="1"/>
        <v>92.42425702763954</v>
      </c>
    </row>
    <row r="67" spans="1:6" ht="25.5">
      <c r="A67" s="40" t="s">
        <v>94</v>
      </c>
      <c r="B67" s="9" t="s">
        <v>103</v>
      </c>
      <c r="C67" s="10">
        <f>SUM(C68:C73)</f>
        <v>5991701.5</v>
      </c>
      <c r="D67" s="10">
        <f>SUM(D68:D71)</f>
        <v>5052542.2</v>
      </c>
      <c r="E67" s="38">
        <f t="shared" si="0"/>
        <v>-939159.2999999998</v>
      </c>
      <c r="F67" s="39">
        <f t="shared" si="1"/>
        <v>84.32566609000799</v>
      </c>
    </row>
    <row r="68" spans="1:6" ht="15.75">
      <c r="A68" s="40" t="s">
        <v>95</v>
      </c>
      <c r="B68" s="9" t="s">
        <v>104</v>
      </c>
      <c r="C68" s="10">
        <v>5468400</v>
      </c>
      <c r="D68" s="17">
        <v>4687200</v>
      </c>
      <c r="E68" s="38">
        <f t="shared" si="0"/>
        <v>-781200</v>
      </c>
      <c r="F68" s="39">
        <f t="shared" si="1"/>
        <v>85.71428571428571</v>
      </c>
    </row>
    <row r="69" spans="1:6" ht="25.5">
      <c r="A69" s="40" t="s">
        <v>96</v>
      </c>
      <c r="B69" s="9" t="s">
        <v>105</v>
      </c>
      <c r="C69" s="10">
        <v>129660</v>
      </c>
      <c r="D69" s="17">
        <v>0</v>
      </c>
      <c r="E69" s="38">
        <f t="shared" si="0"/>
        <v>-129660</v>
      </c>
      <c r="F69" s="39">
        <f t="shared" si="1"/>
        <v>0</v>
      </c>
    </row>
    <row r="70" spans="1:6" ht="38.25">
      <c r="A70" s="40" t="s">
        <v>126</v>
      </c>
      <c r="B70" s="9" t="s">
        <v>106</v>
      </c>
      <c r="C70" s="10">
        <v>285756</v>
      </c>
      <c r="D70" s="17">
        <v>178980</v>
      </c>
      <c r="E70" s="38">
        <f t="shared" si="0"/>
        <v>-106776</v>
      </c>
      <c r="F70" s="39">
        <f t="shared" si="1"/>
        <v>62.63385545710326</v>
      </c>
    </row>
    <row r="71" spans="1:6" ht="53.25" customHeight="1">
      <c r="A71" s="41" t="s">
        <v>153</v>
      </c>
      <c r="B71" s="42" t="s">
        <v>154</v>
      </c>
      <c r="C71" s="43">
        <v>0</v>
      </c>
      <c r="D71" s="43">
        <v>186362.2</v>
      </c>
      <c r="E71" s="38">
        <f>D71-C71</f>
        <v>186362.2</v>
      </c>
      <c r="F71" s="39"/>
    </row>
    <row r="72" spans="1:6" ht="96" customHeight="1">
      <c r="A72" s="41" t="s">
        <v>155</v>
      </c>
      <c r="B72" s="44" t="s">
        <v>156</v>
      </c>
      <c r="C72" s="43">
        <v>88000</v>
      </c>
      <c r="D72" s="43">
        <v>0</v>
      </c>
      <c r="E72" s="38">
        <f t="shared" si="0"/>
        <v>-88000</v>
      </c>
      <c r="F72" s="39">
        <f t="shared" si="1"/>
        <v>0</v>
      </c>
    </row>
    <row r="73" spans="1:6" ht="104.25" customHeight="1">
      <c r="A73" s="41" t="s">
        <v>157</v>
      </c>
      <c r="B73" s="44" t="s">
        <v>158</v>
      </c>
      <c r="C73" s="43">
        <v>19885.5</v>
      </c>
      <c r="D73" s="43">
        <v>0</v>
      </c>
      <c r="E73" s="38">
        <f t="shared" si="0"/>
        <v>-19885.5</v>
      </c>
      <c r="F73" s="39">
        <f t="shared" si="1"/>
        <v>0</v>
      </c>
    </row>
    <row r="74" spans="1:6" ht="25.5">
      <c r="A74" s="40" t="s">
        <v>97</v>
      </c>
      <c r="B74" s="9" t="s">
        <v>107</v>
      </c>
      <c r="C74" s="10">
        <v>1789783.24</v>
      </c>
      <c r="D74" s="17">
        <v>1665240.58</v>
      </c>
      <c r="E74" s="38">
        <f t="shared" si="0"/>
        <v>-124542.65999999992</v>
      </c>
      <c r="F74" s="39">
        <f t="shared" si="1"/>
        <v>93.04146685382975</v>
      </c>
    </row>
    <row r="75" spans="1:6" ht="25.5">
      <c r="A75" s="40" t="s">
        <v>98</v>
      </c>
      <c r="B75" s="9" t="s">
        <v>108</v>
      </c>
      <c r="C75" s="10">
        <v>734912.36</v>
      </c>
      <c r="D75" s="17">
        <v>795448.23</v>
      </c>
      <c r="E75" s="38">
        <f t="shared" si="0"/>
        <v>60535.869999999995</v>
      </c>
      <c r="F75" s="39">
        <f t="shared" si="1"/>
        <v>108.23715497178466</v>
      </c>
    </row>
    <row r="76" spans="1:6" ht="15.75">
      <c r="A76" s="40" t="s">
        <v>99</v>
      </c>
      <c r="B76" s="9" t="s">
        <v>109</v>
      </c>
      <c r="C76" s="10">
        <v>281887.8</v>
      </c>
      <c r="D76" s="17">
        <v>618518.44</v>
      </c>
      <c r="E76" s="38">
        <f t="shared" si="0"/>
        <v>336630.63999999996</v>
      </c>
      <c r="F76" s="39">
        <f t="shared" si="1"/>
        <v>219.42008132313634</v>
      </c>
    </row>
    <row r="77" spans="1:6" ht="38.25">
      <c r="A77" s="40" t="s">
        <v>72</v>
      </c>
      <c r="B77" s="9" t="s">
        <v>73</v>
      </c>
      <c r="C77" s="10">
        <f>C78</f>
        <v>16341.570000000002</v>
      </c>
      <c r="D77" s="10">
        <f>D78</f>
        <v>12799.79</v>
      </c>
      <c r="E77" s="38">
        <f aca="true" t="shared" si="2" ref="E77:E87">D77-C77</f>
        <v>-3541.7800000000007</v>
      </c>
      <c r="F77" s="39">
        <f aca="true" t="shared" si="3" ref="F77:F87">D77/C77*100</f>
        <v>78.32656225809393</v>
      </c>
    </row>
    <row r="78" spans="1:6" ht="38.25">
      <c r="A78" s="40" t="s">
        <v>74</v>
      </c>
      <c r="B78" s="9" t="s">
        <v>110</v>
      </c>
      <c r="C78" s="10">
        <f>SUM(C79:C80)</f>
        <v>16341.570000000002</v>
      </c>
      <c r="D78" s="10">
        <f>SUM(D79:D80)</f>
        <v>12799.79</v>
      </c>
      <c r="E78" s="38">
        <f t="shared" si="2"/>
        <v>-3541.7800000000007</v>
      </c>
      <c r="F78" s="39">
        <f t="shared" si="3"/>
        <v>78.32656225809393</v>
      </c>
    </row>
    <row r="79" spans="1:6" ht="38.25">
      <c r="A79" s="40" t="s">
        <v>75</v>
      </c>
      <c r="B79" s="9" t="s">
        <v>111</v>
      </c>
      <c r="C79" s="10">
        <v>-184.67</v>
      </c>
      <c r="D79" s="17">
        <v>0</v>
      </c>
      <c r="E79" s="38">
        <f t="shared" si="2"/>
        <v>184.67</v>
      </c>
      <c r="F79" s="39">
        <f t="shared" si="3"/>
        <v>0</v>
      </c>
    </row>
    <row r="80" spans="1:6" ht="102">
      <c r="A80" s="40" t="s">
        <v>123</v>
      </c>
      <c r="B80" s="9" t="s">
        <v>124</v>
      </c>
      <c r="C80" s="10">
        <v>16526.24</v>
      </c>
      <c r="D80" s="17">
        <v>12799.79</v>
      </c>
      <c r="E80" s="38">
        <f t="shared" si="2"/>
        <v>-3726.4500000000007</v>
      </c>
      <c r="F80" s="39">
        <f t="shared" si="3"/>
        <v>77.45131378946452</v>
      </c>
    </row>
    <row r="81" spans="1:6" ht="25.5">
      <c r="A81" s="40" t="s">
        <v>127</v>
      </c>
      <c r="B81" s="9" t="s">
        <v>128</v>
      </c>
      <c r="C81" s="10">
        <v>10036.18</v>
      </c>
      <c r="D81" s="17">
        <v>10891.96</v>
      </c>
      <c r="E81" s="38">
        <f t="shared" si="2"/>
        <v>855.7799999999988</v>
      </c>
      <c r="F81" s="39">
        <f t="shared" si="3"/>
        <v>108.52694949672086</v>
      </c>
    </row>
    <row r="82" spans="1:6" ht="15.75">
      <c r="A82" s="40" t="s">
        <v>76</v>
      </c>
      <c r="B82" s="9" t="s">
        <v>77</v>
      </c>
      <c r="C82" s="10">
        <f>C83</f>
        <v>4150</v>
      </c>
      <c r="D82" s="10">
        <f>D83</f>
        <v>7339.8</v>
      </c>
      <c r="E82" s="38">
        <f t="shared" si="2"/>
        <v>3189.8</v>
      </c>
      <c r="F82" s="39">
        <f t="shared" si="3"/>
        <v>176.86265060240964</v>
      </c>
    </row>
    <row r="83" spans="1:6" ht="25.5">
      <c r="A83" s="40" t="s">
        <v>78</v>
      </c>
      <c r="B83" s="9" t="s">
        <v>112</v>
      </c>
      <c r="C83" s="11">
        <v>4150</v>
      </c>
      <c r="D83" s="18">
        <v>7339.8</v>
      </c>
      <c r="E83" s="38">
        <f t="shared" si="2"/>
        <v>3189.8</v>
      </c>
      <c r="F83" s="39">
        <f t="shared" si="3"/>
        <v>176.86265060240964</v>
      </c>
    </row>
    <row r="84" spans="1:6" ht="89.25">
      <c r="A84" s="40" t="s">
        <v>79</v>
      </c>
      <c r="B84" s="9" t="s">
        <v>80</v>
      </c>
      <c r="C84" s="10">
        <f>C85</f>
        <v>652121.19</v>
      </c>
      <c r="D84" s="10">
        <f>D85</f>
        <v>670761.63</v>
      </c>
      <c r="E84" s="38">
        <f t="shared" si="2"/>
        <v>18640.44000000006</v>
      </c>
      <c r="F84" s="39">
        <f t="shared" si="3"/>
        <v>102.85843188135016</v>
      </c>
    </row>
    <row r="85" spans="1:6" ht="86.25" customHeight="1">
      <c r="A85" s="40" t="s">
        <v>113</v>
      </c>
      <c r="B85" s="9" t="s">
        <v>125</v>
      </c>
      <c r="C85" s="10">
        <v>652121.19</v>
      </c>
      <c r="D85" s="17">
        <v>670761.63</v>
      </c>
      <c r="E85" s="38">
        <f t="shared" si="2"/>
        <v>18640.44000000006</v>
      </c>
      <c r="F85" s="39">
        <f t="shared" si="3"/>
        <v>102.85843188135016</v>
      </c>
    </row>
    <row r="86" spans="1:6" ht="38.25">
      <c r="A86" s="40" t="s">
        <v>81</v>
      </c>
      <c r="B86" s="9" t="s">
        <v>82</v>
      </c>
      <c r="C86" s="10">
        <f>C87</f>
        <v>-36412.99</v>
      </c>
      <c r="D86" s="10">
        <f>D87</f>
        <v>-28296.66</v>
      </c>
      <c r="E86" s="38">
        <f t="shared" si="2"/>
        <v>8116.329999999998</v>
      </c>
      <c r="F86" s="39">
        <f t="shared" si="3"/>
        <v>77.7103445775807</v>
      </c>
    </row>
    <row r="87" spans="1:6" ht="51">
      <c r="A87" s="40" t="s">
        <v>83</v>
      </c>
      <c r="B87" s="9" t="s">
        <v>129</v>
      </c>
      <c r="C87" s="10">
        <v>-36412.99</v>
      </c>
      <c r="D87" s="19">
        <v>-28296.66</v>
      </c>
      <c r="E87" s="38">
        <f t="shared" si="2"/>
        <v>8116.329999999998</v>
      </c>
      <c r="F87" s="39">
        <f t="shared" si="3"/>
        <v>77.7103445775807</v>
      </c>
    </row>
  </sheetData>
  <sheetProtection/>
  <mergeCells count="6">
    <mergeCell ref="A1:F1"/>
    <mergeCell ref="A3:A4"/>
    <mergeCell ref="B3:B4"/>
    <mergeCell ref="C3:C4"/>
    <mergeCell ref="E3:F3"/>
    <mergeCell ref="D3:D4"/>
  </mergeCells>
  <printOptions/>
  <pageMargins left="0.4724409448818898" right="0.2362204724409449" top="0" bottom="0" header="0.15748031496062992" footer="0.1968503937007874"/>
  <pageSetup firstPageNumber="2" useFirstPageNumber="1" fitToHeight="0" fitToWidth="1"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Peteneva</cp:lastModifiedBy>
  <cp:lastPrinted>2021-08-24T05:45:17Z</cp:lastPrinted>
  <dcterms:created xsi:type="dcterms:W3CDTF">2016-04-05T04:35:34Z</dcterms:created>
  <dcterms:modified xsi:type="dcterms:W3CDTF">2021-09-27T04:11:11Z</dcterms:modified>
  <cp:category/>
  <cp:version/>
  <cp:contentType/>
  <cp:contentStatus/>
</cp:coreProperties>
</file>