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на 01.06.2022" sheetId="1" r:id="rId1"/>
  </sheets>
  <definedNames>
    <definedName name="_xlnm.Print_Titles" localSheetId="0">'на 01.06.2022'!$A:$A</definedName>
    <definedName name="_xlnm.Print_Area" localSheetId="0">'на 01.06.2022'!$A$1:$T$46</definedName>
  </definedNames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L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6 085,21 р
</t>
        </r>
      </text>
    </comment>
    <comment ref="L38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МО невыяснен 641 836 р
</t>
        </r>
      </text>
    </comment>
  </commentList>
</comments>
</file>

<file path=xl/sharedStrings.xml><?xml version="1.0" encoding="utf-8"?>
<sst xmlns="http://schemas.openxmlformats.org/spreadsheetml/2006/main" count="108" uniqueCount="92">
  <si>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</si>
  <si>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</si>
  <si>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</si>
  <si>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</si>
  <si>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</si>
  <si>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</si>
  <si>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</si>
  <si>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</si>
  <si>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</si>
  <si>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</si>
  <si>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</si>
  <si>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</si>
  <si>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</si>
  <si>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</si>
  <si>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</si>
  <si>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</si>
  <si>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</si>
  <si>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</si>
  <si>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</si>
  <si>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</si>
  <si>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</si>
  <si>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</si>
  <si>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</si>
  <si>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</si>
  <si>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</si>
  <si>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</si>
  <si>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Налог на игорный бизнес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</si>
  <si>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</si>
  <si>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</si>
  <si>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</si>
  <si>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</si>
  <si>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</si>
  <si>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</si>
  <si>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</si>
  <si>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</si>
  <si>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</si>
  <si>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</si>
  <si>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</si>
  <si>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</si>
  <si>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</si>
  <si>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</si>
  <si>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</si>
  <si>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</si>
  <si>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</si>
  <si>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</si>
  <si>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</si>
  <si>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</si>
  <si>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</si>
  <si>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</si>
  <si>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</si>
  <si>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</si>
  <si>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</si>
  <si>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</si>
  <si>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</si>
  <si>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</si>
  <si>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</si>
  <si>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Кроме того:</t>
  </si>
  <si>
    <t>Неналоговые доходы без невыясненных</t>
  </si>
  <si>
    <t>НАЛОГОВЫЕ И НЕНАЛОГОВЫЕ ДОХОДЫ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</si>
  <si>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</si>
  <si>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</si>
  <si>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</si>
  <si>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</si>
  <si>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</si>
  <si>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</si>
  <si>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 xml:space="preserve">КБ МО   </t>
  </si>
  <si>
    <t>000  1  17  05000  00  0000  180</t>
  </si>
  <si>
    <t xml:space="preserve">рес.бюджет 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</si>
  <si>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</si>
  <si>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</si>
  <si>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самообложения граждан, зачисляемые в бюджеты сельских поселений</t>
  </si>
  <si>
    <t xml:space="preserve">1  1  17 1400  00  0000  </t>
  </si>
  <si>
    <t>в тч. на нефтепродукты (дрожный фонд)</t>
  </si>
  <si>
    <t>в тч. на нефтепродукты (БКД)</t>
  </si>
  <si>
    <t>акцизы нанефтепродукты</t>
  </si>
  <si>
    <t>Налог на профессиональный доход</t>
  </si>
  <si>
    <t>1  1  05  06000  01  000</t>
  </si>
  <si>
    <t xml:space="preserve">  1  06  04000  02  0000 </t>
  </si>
  <si>
    <t xml:space="preserve"> 1  06  00000  00  0000 </t>
  </si>
  <si>
    <t xml:space="preserve">  3  06  05000  02  0000 </t>
  </si>
  <si>
    <t>Инициативные платежи</t>
  </si>
  <si>
    <t xml:space="preserve"> 1 1  17 1500  00  0000  </t>
  </si>
  <si>
    <t xml:space="preserve">Годовые  назначения на 2022 год, тыс.руб.  </t>
  </si>
  <si>
    <t>Отклонение фактического поступления 2022 года от 2021 года, тыс.руб.</t>
  </si>
  <si>
    <t>НАЛОГОВЫЕ И НЕНАЛОГОВЫЕ ДОХОДЫ без Дорожного фонда</t>
  </si>
  <si>
    <t xml:space="preserve">Информация об исполнении консолидированного бюджета Республики Алтай на 01.05.2022 года </t>
  </si>
  <si>
    <t>Исполнение по налоговым и неналоговым доходам консолидированного бюджета Республики Алтай на 1 мая 2022 года</t>
  </si>
  <si>
    <t>КБ МО на 01.05.2022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</si>
  <si>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</si>
  <si>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 xml:space="preserve">Фактическое поступление по состоянию на 01.06.2022г., тыс.руб.  </t>
  </si>
  <si>
    <t xml:space="preserve">Фактическое поступление по состоянию на 01.06.2021 г., тыс.руб.  </t>
  </si>
  <si>
    <t xml:space="preserve"> 11  17 1600  00  0000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</si>
</sst>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  <numFmt numFmtId="204" formatCode="000000"/>
    <numFmt numFmtId="205" formatCode="[$-FC19]d\ mmmm\ yyyy\ &quot;г.&quot;"/>
    <numFmt numFmtId="206" formatCode="[$-F400]h:mm:ss\ AM/PM"/>
  </numFmts>
  <fonts count="6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3" fillId="0" borderId="10" xfId="53" applyNumberFormat="1" applyFont="1" applyFill="1" applyBorder="1" applyAlignment="1">
      <alignment horizontal="center" vertical="top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2" fillId="0" borderId="10" xfId="53" applyNumberFormat="1" applyFont="1" applyFill="1" applyBorder="1" applyAlignment="1">
      <alignment vertical="top" wrapText="1"/>
      <protection/>
    </xf>
    <xf numFmtId="203" fontId="2" fillId="0" borderId="0" xfId="0" applyNumberFormat="1" applyFont="1" applyFill="1" applyAlignment="1">
      <alignment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5" fillId="0" borderId="10" xfId="63" applyNumberFormat="1" applyFont="1" applyFill="1" applyBorder="1" applyAlignment="1">
      <alignment vertical="top"/>
    </xf>
    <xf numFmtId="203" fontId="5" fillId="0" borderId="10" xfId="53" applyNumberFormat="1" applyFont="1" applyFill="1" applyBorder="1" applyAlignment="1">
      <alignment vertical="top"/>
      <protection/>
    </xf>
    <xf numFmtId="203" fontId="4" fillId="0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" fillId="0" borderId="10" xfId="0" applyNumberFormat="1" applyFont="1" applyFill="1" applyBorder="1" applyAlignment="1">
      <alignment/>
    </xf>
    <xf numFmtId="203" fontId="58" fillId="0" borderId="0" xfId="53" applyNumberFormat="1" applyFont="1" applyAlignment="1">
      <alignment horizontal="center" vertical="top"/>
      <protection/>
    </xf>
    <xf numFmtId="203" fontId="59" fillId="0" borderId="10" xfId="53" applyNumberFormat="1" applyFont="1" applyBorder="1" applyAlignment="1">
      <alignment horizontal="center" vertical="top" wrapText="1"/>
      <protection/>
    </xf>
    <xf numFmtId="203" fontId="60" fillId="0" borderId="10" xfId="53" applyNumberFormat="1" applyFont="1" applyFill="1" applyBorder="1" applyAlignment="1">
      <alignment vertical="top"/>
      <protection/>
    </xf>
    <xf numFmtId="203" fontId="61" fillId="0" borderId="10" xfId="53" applyNumberFormat="1" applyFont="1" applyFill="1" applyBorder="1" applyAlignment="1">
      <alignment vertical="top"/>
      <protection/>
    </xf>
    <xf numFmtId="203" fontId="58" fillId="0" borderId="0" xfId="0" applyNumberFormat="1" applyFont="1" applyBorder="1" applyAlignment="1">
      <alignment vertical="top"/>
    </xf>
    <xf numFmtId="203" fontId="58" fillId="0" borderId="0" xfId="0" applyNumberFormat="1" applyFont="1" applyAlignment="1">
      <alignment vertical="top"/>
    </xf>
    <xf numFmtId="203" fontId="58" fillId="0" borderId="0" xfId="53" applyNumberFormat="1" applyFont="1" applyFill="1" applyAlignment="1">
      <alignment horizontal="center" vertical="top"/>
      <protection/>
    </xf>
    <xf numFmtId="203" fontId="58" fillId="0" borderId="0" xfId="0" applyNumberFormat="1" applyFont="1" applyFill="1" applyBorder="1" applyAlignment="1">
      <alignment vertical="top"/>
    </xf>
    <xf numFmtId="203" fontId="58" fillId="0" borderId="0" xfId="0" applyNumberFormat="1" applyFont="1" applyFill="1" applyAlignment="1">
      <alignment vertical="top"/>
    </xf>
    <xf numFmtId="176" fontId="9" fillId="0" borderId="10" xfId="53" applyNumberFormat="1" applyFont="1" applyFill="1" applyBorder="1" applyAlignment="1">
      <alignment horizontal="center" vertical="top"/>
      <protection/>
    </xf>
    <xf numFmtId="176" fontId="8" fillId="0" borderId="10" xfId="53" applyNumberFormat="1" applyFont="1" applyFill="1" applyBorder="1" applyAlignment="1">
      <alignment horizontal="center" vertical="top"/>
      <protection/>
    </xf>
    <xf numFmtId="203" fontId="2" fillId="33" borderId="10" xfId="53" applyNumberFormat="1" applyFont="1" applyFill="1" applyBorder="1" applyAlignment="1">
      <alignment horizontal="center" vertical="top" wrapText="1"/>
      <protection/>
    </xf>
    <xf numFmtId="14" fontId="62" fillId="0" borderId="0" xfId="53" applyNumberFormat="1" applyFont="1" applyAlignment="1">
      <alignment vertical="top"/>
      <protection/>
    </xf>
    <xf numFmtId="203" fontId="5" fillId="0" borderId="0" xfId="53" applyNumberFormat="1" applyFont="1" applyFill="1" applyBorder="1" applyAlignment="1">
      <alignment vertical="top"/>
      <protection/>
    </xf>
    <xf numFmtId="203" fontId="5" fillId="0" borderId="0" xfId="63" applyNumberFormat="1" applyFont="1" applyFill="1" applyBorder="1" applyAlignment="1">
      <alignment vertical="top"/>
    </xf>
    <xf numFmtId="203" fontId="61" fillId="0" borderId="10" xfId="63" applyNumberFormat="1" applyFont="1" applyFill="1" applyBorder="1" applyAlignment="1">
      <alignment vertical="top"/>
    </xf>
    <xf numFmtId="203" fontId="60" fillId="0" borderId="10" xfId="63" applyNumberFormat="1" applyFont="1" applyFill="1" applyBorder="1" applyAlignment="1">
      <alignment vertical="top"/>
    </xf>
    <xf numFmtId="203" fontId="61" fillId="0" borderId="11" xfId="63" applyNumberFormat="1" applyFont="1" applyFill="1" applyBorder="1" applyAlignment="1">
      <alignment vertical="top"/>
    </xf>
    <xf numFmtId="176" fontId="2" fillId="10" borderId="10" xfId="53" applyNumberFormat="1" applyFont="1" applyFill="1" applyBorder="1" applyAlignment="1">
      <alignment vertical="top" wrapText="1"/>
      <protection/>
    </xf>
    <xf numFmtId="176" fontId="8" fillId="10" borderId="10" xfId="53" applyNumberFormat="1" applyFont="1" applyFill="1" applyBorder="1" applyAlignment="1">
      <alignment horizontal="center" vertical="top"/>
      <protection/>
    </xf>
    <xf numFmtId="203" fontId="5" fillId="10" borderId="10" xfId="53" applyNumberFormat="1" applyFont="1" applyFill="1" applyBorder="1" applyAlignment="1">
      <alignment vertical="top"/>
      <protection/>
    </xf>
    <xf numFmtId="203" fontId="61" fillId="10" borderId="10" xfId="53" applyNumberFormat="1" applyFont="1" applyFill="1" applyBorder="1" applyAlignment="1">
      <alignment vertical="top"/>
      <protection/>
    </xf>
    <xf numFmtId="203" fontId="61" fillId="10" borderId="10" xfId="63" applyNumberFormat="1" applyFont="1" applyFill="1" applyBorder="1" applyAlignment="1">
      <alignment vertical="top"/>
    </xf>
    <xf numFmtId="173" fontId="5" fillId="10" borderId="10" xfId="53" applyNumberFormat="1" applyFont="1" applyFill="1" applyBorder="1" applyAlignment="1">
      <alignment vertical="top"/>
      <protection/>
    </xf>
    <xf numFmtId="176" fontId="2" fillId="10" borderId="0" xfId="0" applyNumberFormat="1" applyFont="1" applyFill="1" applyAlignment="1">
      <alignment vertical="top"/>
    </xf>
    <xf numFmtId="176" fontId="2" fillId="10" borderId="10" xfId="53" applyNumberFormat="1" applyFont="1" applyFill="1" applyBorder="1" applyAlignment="1">
      <alignment horizontal="left" vertical="top" wrapText="1"/>
      <protection/>
    </xf>
    <xf numFmtId="176" fontId="2" fillId="10" borderId="10" xfId="53" applyNumberFormat="1" applyFont="1" applyFill="1" applyBorder="1" applyAlignment="1">
      <alignment horizontal="left" vertical="top"/>
      <protection/>
    </xf>
    <xf numFmtId="173" fontId="4" fillId="12" borderId="10" xfId="53" applyNumberFormat="1" applyFont="1" applyFill="1" applyBorder="1" applyAlignment="1">
      <alignment vertical="top"/>
      <protection/>
    </xf>
    <xf numFmtId="203" fontId="4" fillId="12" borderId="10" xfId="53" applyNumberFormat="1" applyFont="1" applyFill="1" applyBorder="1" applyAlignment="1">
      <alignment vertical="top"/>
      <protection/>
    </xf>
    <xf numFmtId="176" fontId="3" fillId="12" borderId="0" xfId="0" applyNumberFormat="1" applyFont="1" applyFill="1" applyAlignment="1">
      <alignment vertical="top"/>
    </xf>
    <xf numFmtId="173" fontId="4" fillId="13" borderId="10" xfId="53" applyNumberFormat="1" applyFont="1" applyFill="1" applyBorder="1" applyAlignment="1">
      <alignment vertical="top"/>
      <protection/>
    </xf>
    <xf numFmtId="203" fontId="4" fillId="13" borderId="10" xfId="53" applyNumberFormat="1" applyFont="1" applyFill="1" applyBorder="1" applyAlignment="1">
      <alignment vertical="top"/>
      <protection/>
    </xf>
    <xf numFmtId="176" fontId="3" fillId="13" borderId="0" xfId="0" applyNumberFormat="1" applyFont="1" applyFill="1" applyAlignment="1">
      <alignment vertical="top"/>
    </xf>
    <xf numFmtId="176" fontId="2" fillId="13" borderId="0" xfId="0" applyNumberFormat="1" applyFont="1" applyFill="1" applyAlignment="1">
      <alignment vertical="top"/>
    </xf>
    <xf numFmtId="203" fontId="5" fillId="12" borderId="10" xfId="53" applyNumberFormat="1" applyFont="1" applyFill="1" applyBorder="1" applyAlignment="1">
      <alignment vertical="top"/>
      <protection/>
    </xf>
    <xf numFmtId="176" fontId="2" fillId="12" borderId="0" xfId="0" applyNumberFormat="1" applyFont="1" applyFill="1" applyAlignment="1">
      <alignment vertical="top"/>
    </xf>
    <xf numFmtId="176" fontId="6" fillId="12" borderId="0" xfId="0" applyNumberFormat="1" applyFont="1" applyFill="1" applyAlignment="1">
      <alignment vertical="top"/>
    </xf>
    <xf numFmtId="173" fontId="5" fillId="12" borderId="10" xfId="53" applyNumberFormat="1" applyFont="1" applyFill="1" applyBorder="1" applyAlignment="1">
      <alignment vertical="top"/>
      <protection/>
    </xf>
    <xf numFmtId="203" fontId="12" fillId="0" borderId="0" xfId="0" applyNumberFormat="1" applyFont="1" applyFill="1" applyAlignment="1">
      <alignment vertical="top"/>
    </xf>
    <xf numFmtId="203" fontId="61" fillId="10" borderId="11" xfId="63" applyNumberFormat="1" applyFont="1" applyFill="1" applyBorder="1" applyAlignment="1">
      <alignment vertical="top"/>
    </xf>
    <xf numFmtId="176" fontId="13" fillId="10" borderId="10" xfId="53" applyNumberFormat="1" applyFont="1" applyFill="1" applyBorder="1" applyAlignment="1">
      <alignment horizontal="left" vertical="top" wrapText="1"/>
      <protection/>
    </xf>
    <xf numFmtId="176" fontId="2" fillId="0" borderId="10" xfId="53" applyNumberFormat="1" applyFont="1" applyFill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203" fontId="59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59" fillId="0" borderId="10" xfId="53" applyNumberFormat="1" applyFont="1" applyBorder="1" applyAlignment="1">
      <alignment horizontal="center" vertical="top"/>
      <protection/>
    </xf>
    <xf numFmtId="203" fontId="59" fillId="0" borderId="10" xfId="0" applyNumberFormat="1" applyFont="1" applyBorder="1" applyAlignment="1">
      <alignment horizontal="center" vertical="top"/>
    </xf>
    <xf numFmtId="176" fontId="3" fillId="18" borderId="10" xfId="53" applyNumberFormat="1" applyFont="1" applyFill="1" applyBorder="1" applyAlignment="1">
      <alignment vertical="top" wrapText="1"/>
      <protection/>
    </xf>
    <xf numFmtId="176" fontId="3" fillId="18" borderId="10" xfId="53" applyNumberFormat="1" applyFont="1" applyFill="1" applyBorder="1" applyAlignment="1">
      <alignment horizontal="center" vertical="top"/>
      <protection/>
    </xf>
    <xf numFmtId="203" fontId="4" fillId="18" borderId="10" xfId="53" applyNumberFormat="1" applyFont="1" applyFill="1" applyBorder="1" applyAlignment="1">
      <alignment vertical="top"/>
      <protection/>
    </xf>
    <xf numFmtId="203" fontId="60" fillId="18" borderId="10" xfId="53" applyNumberFormat="1" applyFont="1" applyFill="1" applyBorder="1" applyAlignment="1">
      <alignment vertical="top"/>
      <protection/>
    </xf>
    <xf numFmtId="173" fontId="4" fillId="18" borderId="10" xfId="53" applyNumberFormat="1" applyFont="1" applyFill="1" applyBorder="1" applyAlignment="1">
      <alignment vertical="top"/>
      <protection/>
    </xf>
    <xf numFmtId="176" fontId="3" fillId="13" borderId="10" xfId="53" applyNumberFormat="1" applyFont="1" applyFill="1" applyBorder="1" applyAlignment="1">
      <alignment vertical="top" wrapText="1"/>
      <protection/>
    </xf>
    <xf numFmtId="176" fontId="3" fillId="13" borderId="10" xfId="53" applyNumberFormat="1" applyFont="1" applyFill="1" applyBorder="1" applyAlignment="1">
      <alignment horizontal="center" vertical="top"/>
      <protection/>
    </xf>
    <xf numFmtId="203" fontId="60" fillId="13" borderId="10" xfId="53" applyNumberFormat="1" applyFont="1" applyFill="1" applyBorder="1" applyAlignment="1">
      <alignment vertical="top"/>
      <protection/>
    </xf>
    <xf numFmtId="176" fontId="2" fillId="12" borderId="10" xfId="53" applyNumberFormat="1" applyFont="1" applyFill="1" applyBorder="1" applyAlignment="1">
      <alignment vertical="top" wrapText="1"/>
      <protection/>
    </xf>
    <xf numFmtId="176" fontId="2" fillId="12" borderId="10" xfId="53" applyNumberFormat="1" applyFont="1" applyFill="1" applyBorder="1" applyAlignment="1">
      <alignment horizontal="center" vertical="top"/>
      <protection/>
    </xf>
    <xf numFmtId="203" fontId="61" fillId="12" borderId="10" xfId="53" applyNumberFormat="1" applyFont="1" applyFill="1" applyBorder="1" applyAlignment="1">
      <alignment vertical="top"/>
      <protection/>
    </xf>
    <xf numFmtId="203" fontId="61" fillId="0" borderId="0" xfId="0" applyNumberFormat="1" applyFont="1" applyFill="1" applyAlignment="1">
      <alignment/>
    </xf>
    <xf numFmtId="176" fontId="6" fillId="0" borderId="10" xfId="53" applyNumberFormat="1" applyFont="1" applyFill="1" applyBorder="1" applyAlignment="1">
      <alignment vertical="top" wrapText="1"/>
      <protection/>
    </xf>
    <xf numFmtId="176" fontId="5" fillId="0" borderId="10" xfId="53" applyNumberFormat="1" applyFont="1" applyFill="1" applyBorder="1" applyAlignment="1">
      <alignment horizontal="center" vertical="top"/>
      <protection/>
    </xf>
    <xf numFmtId="173" fontId="7" fillId="0" borderId="10" xfId="53" applyNumberFormat="1" applyFont="1" applyFill="1" applyBorder="1" applyAlignment="1">
      <alignment vertical="top"/>
      <protection/>
    </xf>
    <xf numFmtId="176" fontId="6" fillId="0" borderId="10" xfId="53" applyNumberFormat="1" applyFont="1" applyFill="1" applyBorder="1" applyAlignment="1">
      <alignment horizontal="center" vertical="top"/>
      <protection/>
    </xf>
    <xf numFmtId="203" fontId="7" fillId="0" borderId="10" xfId="53" applyNumberFormat="1" applyFont="1" applyFill="1" applyBorder="1" applyAlignment="1">
      <alignment vertical="top"/>
      <protection/>
    </xf>
    <xf numFmtId="203" fontId="7" fillId="0" borderId="10" xfId="63" applyNumberFormat="1" applyFont="1" applyFill="1" applyBorder="1" applyAlignment="1">
      <alignment vertical="top"/>
    </xf>
    <xf numFmtId="203" fontId="63" fillId="0" borderId="10" xfId="53" applyNumberFormat="1" applyFont="1" applyFill="1" applyBorder="1" applyAlignment="1">
      <alignment vertical="top"/>
      <protection/>
    </xf>
    <xf numFmtId="203" fontId="63" fillId="0" borderId="10" xfId="63" applyNumberFormat="1" applyFont="1" applyFill="1" applyBorder="1" applyAlignment="1">
      <alignment vertical="top"/>
    </xf>
    <xf numFmtId="176" fontId="9" fillId="12" borderId="10" xfId="53" applyNumberFormat="1" applyFont="1" applyFill="1" applyBorder="1" applyAlignment="1">
      <alignment vertical="top" wrapText="1"/>
      <protection/>
    </xf>
    <xf numFmtId="176" fontId="9" fillId="12" borderId="10" xfId="53" applyNumberFormat="1" applyFont="1" applyFill="1" applyBorder="1" applyAlignment="1">
      <alignment horizontal="center" vertical="top"/>
      <protection/>
    </xf>
    <xf numFmtId="203" fontId="4" fillId="12" borderId="10" xfId="63" applyNumberFormat="1" applyFont="1" applyFill="1" applyBorder="1" applyAlignment="1">
      <alignment vertical="top"/>
    </xf>
    <xf numFmtId="203" fontId="60" fillId="12" borderId="10" xfId="63" applyNumberFormat="1" applyFont="1" applyFill="1" applyBorder="1" applyAlignment="1">
      <alignment vertical="top"/>
    </xf>
    <xf numFmtId="176" fontId="8" fillId="0" borderId="10" xfId="53" applyNumberFormat="1" applyFont="1" applyFill="1" applyBorder="1" applyAlignment="1">
      <alignment vertical="top" wrapText="1"/>
      <protection/>
    </xf>
    <xf numFmtId="176" fontId="8" fillId="10" borderId="10" xfId="53" applyNumberFormat="1" applyFont="1" applyFill="1" applyBorder="1" applyAlignment="1">
      <alignment vertical="top" wrapText="1"/>
      <protection/>
    </xf>
    <xf numFmtId="203" fontId="4" fillId="10" borderId="10" xfId="63" applyNumberFormat="1" applyFont="1" applyFill="1" applyBorder="1" applyAlignment="1">
      <alignment vertical="top"/>
    </xf>
    <xf numFmtId="192" fontId="5" fillId="10" borderId="10" xfId="53" applyNumberFormat="1" applyFont="1" applyFill="1" applyBorder="1" applyAlignment="1">
      <alignment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0" sqref="T50"/>
    </sheetView>
  </sheetViews>
  <sheetFormatPr defaultColWidth="9.25390625" defaultRowHeight="12.75"/>
  <cols>
    <col min="1" max="1" width="31.125" style="4" customWidth="1"/>
    <col min="2" max="2" width="19.625" style="4" hidden="1" customWidth="1"/>
    <col min="3" max="3" width="18.00390625" style="13" customWidth="1"/>
    <col min="4" max="4" width="17.375" style="13" customWidth="1"/>
    <col min="5" max="5" width="17.25390625" style="13" customWidth="1"/>
    <col min="6" max="6" width="17.375" style="26" hidden="1" customWidth="1"/>
    <col min="7" max="7" width="18.125" style="26" hidden="1" customWidth="1"/>
    <col min="8" max="8" width="17.875" style="29" hidden="1" customWidth="1"/>
    <col min="9" max="9" width="11.25390625" style="4" hidden="1" customWidth="1"/>
    <col min="10" max="10" width="11.625" style="4" hidden="1" customWidth="1"/>
    <col min="11" max="11" width="11.75390625" style="4" hidden="1" customWidth="1"/>
    <col min="12" max="12" width="17.125" style="13" customWidth="1"/>
    <col min="13" max="13" width="17.375" style="13" customWidth="1"/>
    <col min="14" max="14" width="16.375" style="13" customWidth="1"/>
    <col min="15" max="15" width="10.375" style="4" customWidth="1"/>
    <col min="16" max="16" width="13.25390625" style="4" customWidth="1"/>
    <col min="17" max="17" width="10.625" style="4" customWidth="1"/>
    <col min="18" max="18" width="17.25390625" style="4" customWidth="1"/>
    <col min="19" max="19" width="15.875" style="4" customWidth="1"/>
    <col min="20" max="20" width="14.875" style="4" customWidth="1"/>
    <col min="21" max="16384" width="9.25390625" style="4" customWidth="1"/>
  </cols>
  <sheetData>
    <row r="1" spans="1:16" ht="23.25" customHeight="1">
      <c r="A1" s="33"/>
      <c r="B1" s="1" t="s">
        <v>85</v>
      </c>
      <c r="C1" s="59" t="s">
        <v>86</v>
      </c>
      <c r="F1" s="21"/>
      <c r="G1" s="21"/>
      <c r="H1" s="27"/>
      <c r="I1" s="3"/>
      <c r="J1" s="3"/>
      <c r="K1" s="3"/>
      <c r="O1" s="3"/>
      <c r="P1" s="3"/>
    </row>
    <row r="2" spans="1:20" ht="23.25" customHeight="1">
      <c r="A2" s="63" t="s">
        <v>0</v>
      </c>
      <c r="B2" s="63" t="s">
        <v>1</v>
      </c>
      <c r="C2" s="66" t="s">
        <v>89</v>
      </c>
      <c r="D2" s="66"/>
      <c r="E2" s="66"/>
      <c r="F2" s="67" t="s">
        <v>82</v>
      </c>
      <c r="G2" s="67"/>
      <c r="H2" s="67"/>
      <c r="I2" s="68" t="s">
        <v>2</v>
      </c>
      <c r="J2" s="68"/>
      <c r="K2" s="68"/>
      <c r="L2" s="66" t="s">
        <v>90</v>
      </c>
      <c r="M2" s="66"/>
      <c r="N2" s="66"/>
      <c r="O2" s="69" t="s">
        <v>3</v>
      </c>
      <c r="P2" s="69"/>
      <c r="Q2" s="69"/>
      <c r="R2" s="68" t="s">
        <v>83</v>
      </c>
      <c r="S2" s="68"/>
      <c r="T2" s="68"/>
    </row>
    <row r="3" spans="1:20" ht="14.25" customHeight="1">
      <c r="A3" s="63"/>
      <c r="B3" s="63"/>
      <c r="C3" s="70" t="s">
        <v>4</v>
      </c>
      <c r="D3" s="73" t="s">
        <v>5</v>
      </c>
      <c r="E3" s="73"/>
      <c r="F3" s="74" t="s">
        <v>4</v>
      </c>
      <c r="G3" s="74" t="s">
        <v>5</v>
      </c>
      <c r="H3" s="74"/>
      <c r="I3" s="69" t="s">
        <v>4</v>
      </c>
      <c r="J3" s="69" t="s">
        <v>5</v>
      </c>
      <c r="K3" s="69"/>
      <c r="L3" s="70" t="s">
        <v>4</v>
      </c>
      <c r="M3" s="70" t="s">
        <v>5</v>
      </c>
      <c r="N3" s="70"/>
      <c r="O3" s="69" t="s">
        <v>4</v>
      </c>
      <c r="P3" s="69" t="s">
        <v>5</v>
      </c>
      <c r="Q3" s="69"/>
      <c r="R3" s="69" t="s">
        <v>4</v>
      </c>
      <c r="S3" s="69" t="s">
        <v>5</v>
      </c>
      <c r="T3" s="69"/>
    </row>
    <row r="4" spans="1:20" ht="28.5" customHeight="1">
      <c r="A4" s="64"/>
      <c r="B4" s="65"/>
      <c r="C4" s="71"/>
      <c r="D4" s="14" t="s">
        <v>63</v>
      </c>
      <c r="E4" s="14" t="s">
        <v>65</v>
      </c>
      <c r="F4" s="75"/>
      <c r="G4" s="22" t="s">
        <v>67</v>
      </c>
      <c r="H4" s="22" t="s">
        <v>87</v>
      </c>
      <c r="I4" s="72"/>
      <c r="J4" s="5" t="s">
        <v>6</v>
      </c>
      <c r="K4" s="5" t="s">
        <v>7</v>
      </c>
      <c r="L4" s="71"/>
      <c r="M4" s="14" t="s">
        <v>63</v>
      </c>
      <c r="N4" s="32" t="s">
        <v>65</v>
      </c>
      <c r="O4" s="72"/>
      <c r="P4" s="5" t="s">
        <v>6</v>
      </c>
      <c r="Q4" s="5" t="s">
        <v>7</v>
      </c>
      <c r="R4" s="72"/>
      <c r="S4" s="5" t="s">
        <v>6</v>
      </c>
      <c r="T4" s="5" t="s">
        <v>7</v>
      </c>
    </row>
    <row r="5" spans="1:20" s="50" customFormat="1" ht="24" customHeight="1">
      <c r="A5" s="76" t="s">
        <v>58</v>
      </c>
      <c r="B5" s="77"/>
      <c r="C5" s="78">
        <f aca="true" t="shared" si="0" ref="C5:H5">C7+C30</f>
        <v>4668941.692280001</v>
      </c>
      <c r="D5" s="78">
        <f t="shared" si="0"/>
        <v>3173647.1382800005</v>
      </c>
      <c r="E5" s="78">
        <f t="shared" si="0"/>
        <v>1495300.8830000001</v>
      </c>
      <c r="F5" s="79">
        <f t="shared" si="0"/>
        <v>11135386.868</v>
      </c>
      <c r="G5" s="79">
        <f t="shared" si="0"/>
        <v>7927289</v>
      </c>
      <c r="H5" s="79">
        <f t="shared" si="0"/>
        <v>3208142.8680000002</v>
      </c>
      <c r="I5" s="80">
        <f>C5/F5*100</f>
        <v>41.92886827935218</v>
      </c>
      <c r="J5" s="80">
        <f>D5/G5*100</f>
        <v>40.03445740757024</v>
      </c>
      <c r="K5" s="80">
        <f>E5/H5*100</f>
        <v>46.60954778277038</v>
      </c>
      <c r="L5" s="78">
        <f>L7+L30</f>
        <v>4149504.001</v>
      </c>
      <c r="M5" s="78">
        <f>M7+M30</f>
        <v>2938506.378</v>
      </c>
      <c r="N5" s="78">
        <f>N7+N30</f>
        <v>1211645.544</v>
      </c>
      <c r="O5" s="80">
        <f>C5/L5*100</f>
        <v>112.51806700643787</v>
      </c>
      <c r="P5" s="80">
        <f>D5/M5*100</f>
        <v>108.00205036274386</v>
      </c>
      <c r="Q5" s="80">
        <f>E5/N5*100</f>
        <v>123.41075246012707</v>
      </c>
      <c r="R5" s="78">
        <f>C5-L5</f>
        <v>519437.69128000084</v>
      </c>
      <c r="S5" s="78">
        <f>D5-M5</f>
        <v>235140.7602800005</v>
      </c>
      <c r="T5" s="78">
        <f>E5-N5</f>
        <v>283655.33900000015</v>
      </c>
    </row>
    <row r="6" spans="1:20" s="6" customFormat="1" ht="24.75" customHeight="1">
      <c r="A6" s="81" t="s">
        <v>84</v>
      </c>
      <c r="B6" s="82"/>
      <c r="C6" s="52">
        <f>D6+E6</f>
        <v>3573824.618280001</v>
      </c>
      <c r="D6" s="52">
        <f>D5-1032736.945</f>
        <v>2140910.1932800007</v>
      </c>
      <c r="E6" s="52">
        <f>E5-E11</f>
        <v>1432914.425</v>
      </c>
      <c r="F6" s="83">
        <f>G6+H6</f>
        <v>7674949.168</v>
      </c>
      <c r="G6" s="83">
        <f>G5-3320940</f>
        <v>4606349</v>
      </c>
      <c r="H6" s="83">
        <f>H5-H11</f>
        <v>3068600.168</v>
      </c>
      <c r="I6" s="51">
        <f aca="true" t="shared" si="1" ref="I6:K46">C6/F6*100</f>
        <v>46.56479854199865</v>
      </c>
      <c r="J6" s="51">
        <f t="shared" si="1"/>
        <v>46.47737705675364</v>
      </c>
      <c r="K6" s="51">
        <f t="shared" si="1"/>
        <v>46.6960290213997</v>
      </c>
      <c r="L6" s="52">
        <f>M6+N6</f>
        <v>2692120.152</v>
      </c>
      <c r="M6" s="52">
        <f>M5-1406239.937</f>
        <v>1532266.441</v>
      </c>
      <c r="N6" s="52">
        <f>N5-N12</f>
        <v>1159853.711</v>
      </c>
      <c r="O6" s="51">
        <f aca="true" t="shared" si="2" ref="O6:Q14">C6/L6*100</f>
        <v>132.75130441800582</v>
      </c>
      <c r="P6" s="51">
        <f t="shared" si="2"/>
        <v>139.72179615725204</v>
      </c>
      <c r="Q6" s="51">
        <f>E6/N6*100</f>
        <v>123.54268572064777</v>
      </c>
      <c r="R6" s="52">
        <f>C6-L6</f>
        <v>881704.4662800012</v>
      </c>
      <c r="S6" s="52">
        <f aca="true" t="shared" si="3" ref="S6:T46">D6-M6</f>
        <v>608643.7522800006</v>
      </c>
      <c r="T6" s="52">
        <f t="shared" si="3"/>
        <v>273060.71400000015</v>
      </c>
    </row>
    <row r="7" spans="1:20" s="54" customFormat="1" ht="15.75">
      <c r="A7" s="84" t="s">
        <v>8</v>
      </c>
      <c r="B7" s="85"/>
      <c r="C7" s="55">
        <f>C8+C9+C10+C15+C21+C27+C28+C29</f>
        <v>4280021.662280001</v>
      </c>
      <c r="D7" s="55">
        <f>D8+D9+D10+D15+D21+D27+D28+D29</f>
        <v>2956431.5292800004</v>
      </c>
      <c r="E7" s="55">
        <f>E8+E9+E10+E15+E21+E27+E28+E29</f>
        <v>1323590.1330000001</v>
      </c>
      <c r="F7" s="86">
        <f>G7+H7</f>
        <v>10346113.425</v>
      </c>
      <c r="G7" s="86">
        <f>G8+G9+G10+G15+G21+G27+G28+G29</f>
        <v>7367409</v>
      </c>
      <c r="H7" s="86">
        <f>H9+H10+H15+H21+H27+H28+H29</f>
        <v>2978704.4250000003</v>
      </c>
      <c r="I7" s="58">
        <f t="shared" si="1"/>
        <v>41.36840073624072</v>
      </c>
      <c r="J7" s="58">
        <f t="shared" si="1"/>
        <v>40.12851097692554</v>
      </c>
      <c r="K7" s="58">
        <f t="shared" si="1"/>
        <v>44.435094730824126</v>
      </c>
      <c r="L7" s="55">
        <f>M7+N7</f>
        <v>3938969.3910000003</v>
      </c>
      <c r="M7" s="55">
        <f>M8+M9+M10+M15+M21+M27+M28+M29</f>
        <v>2816905.294</v>
      </c>
      <c r="N7" s="55">
        <f>N8+N9+N10+N15+N21+N27+N28+N29</f>
        <v>1122064.097</v>
      </c>
      <c r="O7" s="58">
        <f t="shared" si="2"/>
        <v>108.65841384955309</v>
      </c>
      <c r="P7" s="58">
        <f t="shared" si="2"/>
        <v>104.95317452017967</v>
      </c>
      <c r="Q7" s="58">
        <f t="shared" si="2"/>
        <v>117.960296255696</v>
      </c>
      <c r="R7" s="55">
        <f aca="true" t="shared" si="4" ref="R7:R46">C7-L7</f>
        <v>341052.27128000045</v>
      </c>
      <c r="S7" s="55">
        <f t="shared" si="3"/>
        <v>139526.23528000014</v>
      </c>
      <c r="T7" s="55">
        <f t="shared" si="3"/>
        <v>201526.03600000008</v>
      </c>
    </row>
    <row r="8" spans="1:20" ht="15" customHeight="1">
      <c r="A8" s="12" t="s">
        <v>64</v>
      </c>
      <c r="B8" s="62" t="s">
        <v>9</v>
      </c>
      <c r="C8" s="17">
        <f>E8+D8</f>
        <v>589853.952</v>
      </c>
      <c r="D8" s="20">
        <v>589853.952</v>
      </c>
      <c r="E8" s="20"/>
      <c r="F8" s="24">
        <f>H8+G8</f>
        <v>1290156</v>
      </c>
      <c r="G8" s="87">
        <v>1290156</v>
      </c>
      <c r="H8" s="87"/>
      <c r="I8" s="10">
        <f t="shared" si="1"/>
        <v>45.71958367825287</v>
      </c>
      <c r="J8" s="10">
        <f t="shared" si="1"/>
        <v>45.71958367825287</v>
      </c>
      <c r="K8" s="10"/>
      <c r="L8" s="17">
        <f>N8+M8</f>
        <v>550303.594</v>
      </c>
      <c r="M8" s="20">
        <v>550303.594</v>
      </c>
      <c r="N8" s="20"/>
      <c r="O8" s="10">
        <f t="shared" si="2"/>
        <v>107.18700703234005</v>
      </c>
      <c r="P8" s="10">
        <f t="shared" si="2"/>
        <v>107.18700703234005</v>
      </c>
      <c r="Q8" s="10"/>
      <c r="R8" s="17">
        <f t="shared" si="4"/>
        <v>39550.35800000001</v>
      </c>
      <c r="S8" s="17">
        <f t="shared" si="3"/>
        <v>39550.35800000001</v>
      </c>
      <c r="T8" s="17">
        <f t="shared" si="3"/>
        <v>0</v>
      </c>
    </row>
    <row r="9" spans="1:20" ht="15.75">
      <c r="A9" s="12" t="s">
        <v>10</v>
      </c>
      <c r="B9" s="62" t="s">
        <v>11</v>
      </c>
      <c r="C9" s="17">
        <f>E9+D9</f>
        <v>1383562.598</v>
      </c>
      <c r="D9" s="16">
        <v>806797.755</v>
      </c>
      <c r="E9" s="16">
        <v>576764.843</v>
      </c>
      <c r="F9" s="24">
        <f>H9+G9</f>
        <v>4016885.6040000003</v>
      </c>
      <c r="G9" s="36">
        <v>2467511</v>
      </c>
      <c r="H9" s="36">
        <v>1549374.604</v>
      </c>
      <c r="I9" s="10">
        <f t="shared" si="1"/>
        <v>34.443664430529296</v>
      </c>
      <c r="J9" s="10">
        <f t="shared" si="1"/>
        <v>32.696825059746445</v>
      </c>
      <c r="K9" s="10">
        <f t="shared" si="1"/>
        <v>37.22565488752518</v>
      </c>
      <c r="L9" s="17">
        <f>N9+M9</f>
        <v>1295780.027</v>
      </c>
      <c r="M9" s="16">
        <v>731217.003</v>
      </c>
      <c r="N9" s="16">
        <v>564563.024</v>
      </c>
      <c r="O9" s="10">
        <f t="shared" si="2"/>
        <v>106.7744963783116</v>
      </c>
      <c r="P9" s="10">
        <f t="shared" si="2"/>
        <v>110.33629574940286</v>
      </c>
      <c r="Q9" s="10">
        <f t="shared" si="2"/>
        <v>102.16128553966368</v>
      </c>
      <c r="R9" s="17">
        <f t="shared" si="4"/>
        <v>87782.571</v>
      </c>
      <c r="S9" s="17">
        <f t="shared" si="3"/>
        <v>75580.75199999998</v>
      </c>
      <c r="T9" s="17">
        <f t="shared" si="3"/>
        <v>12201.819000000018</v>
      </c>
    </row>
    <row r="10" spans="1:20" ht="14.25" customHeight="1">
      <c r="A10" s="7" t="s">
        <v>59</v>
      </c>
      <c r="B10" s="8" t="s">
        <v>52</v>
      </c>
      <c r="C10" s="15">
        <f>D10+E10</f>
        <v>1444139.8610000003</v>
      </c>
      <c r="D10" s="18">
        <f>D12+D13+D14</f>
        <v>1381753.4030000002</v>
      </c>
      <c r="E10" s="18">
        <f>E14+E12</f>
        <v>62386.458</v>
      </c>
      <c r="F10" s="23">
        <f>H10+G10</f>
        <v>3228569.7</v>
      </c>
      <c r="G10" s="37">
        <f>G14+G11</f>
        <v>3089027</v>
      </c>
      <c r="H10" s="37">
        <f>H12</f>
        <v>139542.7</v>
      </c>
      <c r="I10" s="9">
        <f t="shared" si="1"/>
        <v>44.73001964306362</v>
      </c>
      <c r="J10" s="9">
        <f t="shared" si="1"/>
        <v>44.73102381429493</v>
      </c>
      <c r="K10" s="9">
        <f t="shared" si="1"/>
        <v>44.70779051860111</v>
      </c>
      <c r="L10" s="15">
        <f>M10+N10</f>
        <v>1414532.1570000001</v>
      </c>
      <c r="M10" s="18">
        <f>M12+M13+M14</f>
        <v>1362740.324</v>
      </c>
      <c r="N10" s="18">
        <f>N14+N12</f>
        <v>51791.833</v>
      </c>
      <c r="O10" s="9">
        <f t="shared" si="2"/>
        <v>102.09310929083391</v>
      </c>
      <c r="P10" s="9">
        <f t="shared" si="2"/>
        <v>101.39520924604268</v>
      </c>
      <c r="Q10" s="9">
        <f t="shared" si="2"/>
        <v>120.45616921880328</v>
      </c>
      <c r="R10" s="15">
        <f t="shared" si="4"/>
        <v>29607.704000000143</v>
      </c>
      <c r="S10" s="15">
        <f t="shared" si="3"/>
        <v>19013.079000000143</v>
      </c>
      <c r="T10" s="15">
        <f t="shared" si="3"/>
        <v>10594.625</v>
      </c>
    </row>
    <row r="11" spans="1:20" s="56" customFormat="1" ht="14.25" customHeight="1">
      <c r="A11" s="88" t="s">
        <v>74</v>
      </c>
      <c r="B11" s="89"/>
      <c r="C11" s="89">
        <f>C12+C13</f>
        <v>1377217.842</v>
      </c>
      <c r="D11" s="89">
        <f>D12+D13</f>
        <v>1314831.384</v>
      </c>
      <c r="E11" s="89">
        <f>E12+E13</f>
        <v>62386.458</v>
      </c>
      <c r="F11" s="89">
        <f>F12+F13</f>
        <v>3082209.7</v>
      </c>
      <c r="G11" s="89">
        <f>G13+G12</f>
        <v>2942667</v>
      </c>
      <c r="H11" s="89">
        <f>H13+H14+H12</f>
        <v>139542.7</v>
      </c>
      <c r="I11" s="10">
        <f t="shared" si="1"/>
        <v>44.68280798675054</v>
      </c>
      <c r="J11" s="10">
        <f t="shared" si="1"/>
        <v>44.68162330294253</v>
      </c>
      <c r="K11" s="10">
        <f t="shared" si="1"/>
        <v>44.70779051860111</v>
      </c>
      <c r="L11" s="89">
        <f>L12+L13</f>
        <v>1365641.761</v>
      </c>
      <c r="M11" s="89">
        <f>M12+M13</f>
        <v>1313849.928</v>
      </c>
      <c r="N11" s="89">
        <f>N12+N13</f>
        <v>51791.833</v>
      </c>
      <c r="O11" s="90">
        <f>C11/L11*100</f>
        <v>100.84766600806961</v>
      </c>
      <c r="P11" s="90">
        <f t="shared" si="2"/>
        <v>100.07470076902116</v>
      </c>
      <c r="Q11" s="90">
        <f>E11/N11*100</f>
        <v>120.45616921880328</v>
      </c>
      <c r="R11" s="17">
        <f t="shared" si="4"/>
        <v>11576.081000000006</v>
      </c>
      <c r="S11" s="17">
        <f t="shared" si="3"/>
        <v>981.4560000000056</v>
      </c>
      <c r="T11" s="17">
        <f t="shared" si="3"/>
        <v>10594.625</v>
      </c>
    </row>
    <row r="12" spans="1:20" s="57" customFormat="1" ht="15" customHeight="1">
      <c r="A12" s="88" t="s">
        <v>72</v>
      </c>
      <c r="B12" s="91"/>
      <c r="C12" s="92">
        <f>E12+D12</f>
        <v>415909.719</v>
      </c>
      <c r="D12" s="93">
        <v>353523.261</v>
      </c>
      <c r="E12" s="93">
        <v>62386.458</v>
      </c>
      <c r="F12" s="94">
        <f>H12+G12</f>
        <v>930747.7</v>
      </c>
      <c r="G12" s="95">
        <v>791205</v>
      </c>
      <c r="H12" s="95">
        <v>139542.7</v>
      </c>
      <c r="I12" s="10">
        <f t="shared" si="1"/>
        <v>44.68554894092137</v>
      </c>
      <c r="J12" s="10">
        <f t="shared" si="1"/>
        <v>44.6816262536258</v>
      </c>
      <c r="K12" s="10">
        <f t="shared" si="1"/>
        <v>44.70779051860111</v>
      </c>
      <c r="L12" s="92">
        <f>N12+M12</f>
        <v>345278.88999999996</v>
      </c>
      <c r="M12" s="93">
        <v>293487.057</v>
      </c>
      <c r="N12" s="93">
        <v>51791.833</v>
      </c>
      <c r="O12" s="90">
        <f>C12/L12*100</f>
        <v>120.45616776629467</v>
      </c>
      <c r="P12" s="90">
        <f t="shared" si="2"/>
        <v>120.45616750996962</v>
      </c>
      <c r="Q12" s="90">
        <f>E12/N12*100</f>
        <v>120.45616921880328</v>
      </c>
      <c r="R12" s="17">
        <f t="shared" si="4"/>
        <v>70630.82900000003</v>
      </c>
      <c r="S12" s="17">
        <f t="shared" si="3"/>
        <v>60036.20400000003</v>
      </c>
      <c r="T12" s="17">
        <f t="shared" si="3"/>
        <v>10594.625</v>
      </c>
    </row>
    <row r="13" spans="1:20" s="57" customFormat="1" ht="15" customHeight="1">
      <c r="A13" s="88" t="s">
        <v>73</v>
      </c>
      <c r="B13" s="91"/>
      <c r="C13" s="92">
        <f>D13+E13</f>
        <v>961308.123</v>
      </c>
      <c r="D13" s="93">
        <v>961308.123</v>
      </c>
      <c r="E13" s="93"/>
      <c r="F13" s="94">
        <f>G13</f>
        <v>2151462</v>
      </c>
      <c r="G13" s="95">
        <v>2151462</v>
      </c>
      <c r="H13" s="95"/>
      <c r="I13" s="10">
        <f t="shared" si="1"/>
        <v>44.68162221782212</v>
      </c>
      <c r="J13" s="10">
        <f t="shared" si="1"/>
        <v>44.68162221782212</v>
      </c>
      <c r="K13" s="10"/>
      <c r="L13" s="92">
        <f>M13+N13</f>
        <v>1020362.871</v>
      </c>
      <c r="M13" s="93">
        <v>1020362.871</v>
      </c>
      <c r="N13" s="93"/>
      <c r="O13" s="90">
        <f>C13/L13*100</f>
        <v>94.21237780417042</v>
      </c>
      <c r="P13" s="90">
        <f t="shared" si="2"/>
        <v>94.21237780417042</v>
      </c>
      <c r="Q13" s="90"/>
      <c r="R13" s="17">
        <f t="shared" si="4"/>
        <v>-59054.74800000002</v>
      </c>
      <c r="S13" s="17">
        <f t="shared" si="3"/>
        <v>-59054.74800000002</v>
      </c>
      <c r="T13" s="17">
        <f t="shared" si="3"/>
        <v>0</v>
      </c>
    </row>
    <row r="14" spans="1:20" s="57" customFormat="1" ht="15" customHeight="1">
      <c r="A14" s="88" t="s">
        <v>60</v>
      </c>
      <c r="B14" s="91"/>
      <c r="C14" s="92">
        <f>E14+D14</f>
        <v>66922.019</v>
      </c>
      <c r="D14" s="93">
        <v>66922.019</v>
      </c>
      <c r="E14" s="93"/>
      <c r="F14" s="94">
        <f>H14+G14</f>
        <v>146360</v>
      </c>
      <c r="G14" s="95">
        <v>146360</v>
      </c>
      <c r="H14" s="95"/>
      <c r="I14" s="10">
        <f t="shared" si="1"/>
        <v>45.724254577753484</v>
      </c>
      <c r="J14" s="10">
        <f t="shared" si="1"/>
        <v>45.724254577753484</v>
      </c>
      <c r="K14" s="10"/>
      <c r="L14" s="92">
        <f>N14+M14</f>
        <v>48890.396</v>
      </c>
      <c r="M14" s="93">
        <v>48890.396</v>
      </c>
      <c r="N14" s="93"/>
      <c r="O14" s="90">
        <f>C14/L14*100</f>
        <v>136.88172826417687</v>
      </c>
      <c r="P14" s="90">
        <f t="shared" si="2"/>
        <v>136.88172826417687</v>
      </c>
      <c r="Q14" s="90"/>
      <c r="R14" s="17">
        <f t="shared" si="4"/>
        <v>18031.623</v>
      </c>
      <c r="S14" s="17">
        <f t="shared" si="3"/>
        <v>18031.623</v>
      </c>
      <c r="T14" s="17">
        <f t="shared" si="3"/>
        <v>0</v>
      </c>
    </row>
    <row r="15" spans="1:20" ht="15.75">
      <c r="A15" s="7" t="s">
        <v>12</v>
      </c>
      <c r="B15" s="30" t="s">
        <v>13</v>
      </c>
      <c r="C15" s="15">
        <f>C16+C17+C18+C19+C20</f>
        <v>465844.478</v>
      </c>
      <c r="D15" s="15">
        <f>D16+D17+D18+D19+D20</f>
        <v>4953.894</v>
      </c>
      <c r="E15" s="15">
        <f>E16+E17+E18+E19+E20</f>
        <v>460890.584</v>
      </c>
      <c r="F15" s="23">
        <f>F16+F18+F17+F19+F20</f>
        <v>666569.147</v>
      </c>
      <c r="G15" s="23">
        <f>G16+G17+G18+G19+G20</f>
        <v>9234</v>
      </c>
      <c r="H15" s="23">
        <f>H16+H17+H18+H19+H20</f>
        <v>657335.147</v>
      </c>
      <c r="I15" s="9">
        <f t="shared" si="1"/>
        <v>69.8868947200162</v>
      </c>
      <c r="J15" s="9">
        <f t="shared" si="1"/>
        <v>53.648408057179985</v>
      </c>
      <c r="K15" s="9">
        <f t="shared" si="1"/>
        <v>70.1150069494154</v>
      </c>
      <c r="L15" s="15">
        <f>L16+L17+L18+L19+L20</f>
        <v>289745.435</v>
      </c>
      <c r="M15" s="15">
        <f>M16+M17+M18+M19+M20</f>
        <v>1762.087</v>
      </c>
      <c r="N15" s="15">
        <f>N16+N17+N18+N19+N20</f>
        <v>287983.348</v>
      </c>
      <c r="O15" s="9">
        <f>C15/L15*100</f>
        <v>160.7771587497142</v>
      </c>
      <c r="P15" s="9">
        <f>D15/M15*100</f>
        <v>281.1378779821882</v>
      </c>
      <c r="Q15" s="9">
        <f>E15/N15*100</f>
        <v>160.04070624250122</v>
      </c>
      <c r="R15" s="15">
        <f t="shared" si="4"/>
        <v>176099.043</v>
      </c>
      <c r="S15" s="15">
        <f t="shared" si="3"/>
        <v>3191.8070000000002</v>
      </c>
      <c r="T15" s="15">
        <f t="shared" si="3"/>
        <v>172907.23599999998</v>
      </c>
    </row>
    <row r="16" spans="1:20" ht="24" customHeight="1">
      <c r="A16" s="12" t="s">
        <v>14</v>
      </c>
      <c r="B16" s="31" t="s">
        <v>15</v>
      </c>
      <c r="C16" s="17">
        <f aca="true" t="shared" si="5" ref="C16:C28">E16+D16</f>
        <v>432383.211</v>
      </c>
      <c r="D16" s="16"/>
      <c r="E16" s="16">
        <v>432383.211</v>
      </c>
      <c r="F16" s="24">
        <f>H16+G16</f>
        <v>606729.214</v>
      </c>
      <c r="G16" s="36">
        <v>0</v>
      </c>
      <c r="H16" s="36">
        <v>606729.214</v>
      </c>
      <c r="I16" s="10">
        <f t="shared" si="1"/>
        <v>71.2646104758028</v>
      </c>
      <c r="J16" s="10"/>
      <c r="K16" s="10">
        <f t="shared" si="1"/>
        <v>71.2646104758028</v>
      </c>
      <c r="L16" s="17">
        <f aca="true" t="shared" si="6" ref="L16:L28">N16+M16</f>
        <v>253394.576</v>
      </c>
      <c r="M16" s="16"/>
      <c r="N16" s="16">
        <v>253394.576</v>
      </c>
      <c r="O16" s="10">
        <f aca="true" t="shared" si="7" ref="O16:Q31">C16/L16*100</f>
        <v>170.63633240515773</v>
      </c>
      <c r="P16" s="10"/>
      <c r="Q16" s="10">
        <f>E16/N16*100</f>
        <v>170.63633240515773</v>
      </c>
      <c r="R16" s="17">
        <f t="shared" si="4"/>
        <v>178988.635</v>
      </c>
      <c r="S16" s="17">
        <f t="shared" si="3"/>
        <v>0</v>
      </c>
      <c r="T16" s="17">
        <f t="shared" si="3"/>
        <v>178988.635</v>
      </c>
    </row>
    <row r="17" spans="1:20" ht="24">
      <c r="A17" s="12" t="s">
        <v>16</v>
      </c>
      <c r="B17" s="31" t="s">
        <v>17</v>
      </c>
      <c r="C17" s="17">
        <f t="shared" si="5"/>
        <v>-176.299</v>
      </c>
      <c r="D17" s="16"/>
      <c r="E17" s="16">
        <v>-176.299</v>
      </c>
      <c r="F17" s="24">
        <f>H17+G17</f>
        <v>935.304</v>
      </c>
      <c r="G17" s="36">
        <v>0</v>
      </c>
      <c r="H17" s="36">
        <v>935.304</v>
      </c>
      <c r="I17" s="10">
        <f t="shared" si="1"/>
        <v>-18.849379453097605</v>
      </c>
      <c r="J17" s="10"/>
      <c r="K17" s="10">
        <f t="shared" si="1"/>
        <v>-18.849379453097605</v>
      </c>
      <c r="L17" s="17">
        <f t="shared" si="6"/>
        <v>19176.317</v>
      </c>
      <c r="M17" s="16"/>
      <c r="N17" s="16">
        <v>19176.317</v>
      </c>
      <c r="O17" s="10">
        <f t="shared" si="7"/>
        <v>-0.9193579768210965</v>
      </c>
      <c r="P17" s="10"/>
      <c r="Q17" s="10">
        <f>E17/N17*100</f>
        <v>-0.9193579768210965</v>
      </c>
      <c r="R17" s="17">
        <f t="shared" si="4"/>
        <v>-19352.615999999998</v>
      </c>
      <c r="S17" s="17">
        <f t="shared" si="3"/>
        <v>0</v>
      </c>
      <c r="T17" s="17">
        <f t="shared" si="3"/>
        <v>-19352.615999999998</v>
      </c>
    </row>
    <row r="18" spans="1:20" ht="15.75">
      <c r="A18" s="12" t="s">
        <v>18</v>
      </c>
      <c r="B18" s="31" t="s">
        <v>19</v>
      </c>
      <c r="C18" s="17">
        <f t="shared" si="5"/>
        <v>7110.954</v>
      </c>
      <c r="D18" s="16">
        <v>1.142</v>
      </c>
      <c r="E18" s="16">
        <v>7109.812</v>
      </c>
      <c r="F18" s="24">
        <f>H18+G18</f>
        <v>16436.529</v>
      </c>
      <c r="G18" s="36">
        <v>0</v>
      </c>
      <c r="H18" s="36">
        <v>16436.529</v>
      </c>
      <c r="I18" s="10">
        <f t="shared" si="1"/>
        <v>43.263112303090274</v>
      </c>
      <c r="J18" s="10"/>
      <c r="K18" s="10">
        <f t="shared" si="1"/>
        <v>43.256164364142826</v>
      </c>
      <c r="L18" s="17">
        <f t="shared" si="6"/>
        <v>7952.559</v>
      </c>
      <c r="M18" s="16">
        <v>0</v>
      </c>
      <c r="N18" s="16">
        <v>7952.559</v>
      </c>
      <c r="O18" s="10">
        <f t="shared" si="7"/>
        <v>89.4171800548729</v>
      </c>
      <c r="P18" s="10"/>
      <c r="Q18" s="10">
        <f>E18/N18*100</f>
        <v>89.40281989734373</v>
      </c>
      <c r="R18" s="17">
        <f t="shared" si="4"/>
        <v>-841.6050000000005</v>
      </c>
      <c r="S18" s="17">
        <f t="shared" si="3"/>
        <v>1.142</v>
      </c>
      <c r="T18" s="17">
        <f t="shared" si="3"/>
        <v>-842.7470000000003</v>
      </c>
    </row>
    <row r="19" spans="1:20" ht="36">
      <c r="A19" s="12" t="s">
        <v>61</v>
      </c>
      <c r="B19" s="31" t="s">
        <v>62</v>
      </c>
      <c r="C19" s="17">
        <f t="shared" si="5"/>
        <v>21573.86</v>
      </c>
      <c r="D19" s="16"/>
      <c r="E19" s="16">
        <v>21573.86</v>
      </c>
      <c r="F19" s="24">
        <f>H19+G19</f>
        <v>33234.1</v>
      </c>
      <c r="G19" s="36">
        <v>0</v>
      </c>
      <c r="H19" s="36">
        <v>33234.1</v>
      </c>
      <c r="I19" s="10">
        <f t="shared" si="1"/>
        <v>64.91483145323629</v>
      </c>
      <c r="J19" s="10"/>
      <c r="K19" s="10">
        <f t="shared" si="1"/>
        <v>64.91483145323629</v>
      </c>
      <c r="L19" s="17">
        <f t="shared" si="6"/>
        <v>7459.896</v>
      </c>
      <c r="M19" s="16"/>
      <c r="N19" s="16">
        <v>7459.896</v>
      </c>
      <c r="O19" s="10">
        <f t="shared" si="7"/>
        <v>289.19786549303103</v>
      </c>
      <c r="P19" s="10"/>
      <c r="Q19" s="10">
        <f>E19/N19*100</f>
        <v>289.19786549303103</v>
      </c>
      <c r="R19" s="17">
        <f t="shared" si="4"/>
        <v>14113.964</v>
      </c>
      <c r="S19" s="17">
        <f t="shared" si="3"/>
        <v>0</v>
      </c>
      <c r="T19" s="17">
        <f t="shared" si="3"/>
        <v>14113.964</v>
      </c>
    </row>
    <row r="20" spans="1:20" ht="15.75">
      <c r="A20" s="12" t="s">
        <v>75</v>
      </c>
      <c r="B20" s="31" t="s">
        <v>76</v>
      </c>
      <c r="C20" s="17">
        <f>D20+E20</f>
        <v>4952.752</v>
      </c>
      <c r="D20" s="16">
        <v>4952.752</v>
      </c>
      <c r="E20" s="16"/>
      <c r="F20" s="24">
        <f>G20+H20</f>
        <v>9234</v>
      </c>
      <c r="G20" s="36">
        <v>9234</v>
      </c>
      <c r="H20" s="36"/>
      <c r="I20" s="10">
        <f t="shared" si="1"/>
        <v>53.636040719081656</v>
      </c>
      <c r="J20" s="10">
        <f t="shared" si="1"/>
        <v>53.636040719081656</v>
      </c>
      <c r="K20" s="10"/>
      <c r="L20" s="17">
        <f>M20+N20</f>
        <v>1762.087</v>
      </c>
      <c r="M20" s="16">
        <v>1762.087</v>
      </c>
      <c r="N20" s="16"/>
      <c r="O20" s="10">
        <f t="shared" si="7"/>
        <v>281.0730684693775</v>
      </c>
      <c r="P20" s="10">
        <f>D20/M20*100</f>
        <v>281.0730684693775</v>
      </c>
      <c r="Q20" s="10"/>
      <c r="R20" s="17">
        <f t="shared" si="4"/>
        <v>3190.6650000000004</v>
      </c>
      <c r="S20" s="17">
        <f t="shared" si="3"/>
        <v>3190.6650000000004</v>
      </c>
      <c r="T20" s="17">
        <f t="shared" si="3"/>
        <v>0</v>
      </c>
    </row>
    <row r="21" spans="1:20" ht="15.75">
      <c r="A21" s="7" t="s">
        <v>20</v>
      </c>
      <c r="B21" s="30" t="s">
        <v>78</v>
      </c>
      <c r="C21" s="15">
        <f>E21+D21</f>
        <v>342734.633</v>
      </c>
      <c r="D21" s="15">
        <f>D22+D23+D24+D25+D26</f>
        <v>162370.80699999997</v>
      </c>
      <c r="E21" s="15">
        <f>E22+E23+E24+E25+E26</f>
        <v>180363.826</v>
      </c>
      <c r="F21" s="15">
        <f>F22+F23+F24+F25+F26</f>
        <v>997602.396</v>
      </c>
      <c r="G21" s="15">
        <f>G22+G23+G24+G25+G26</f>
        <v>486822</v>
      </c>
      <c r="H21" s="15">
        <f>H22+H23+H24+H25+H26</f>
        <v>510780.39599999995</v>
      </c>
      <c r="I21" s="9">
        <f t="shared" si="1"/>
        <v>34.35583498738911</v>
      </c>
      <c r="J21" s="9">
        <f t="shared" si="1"/>
        <v>33.35321883563191</v>
      </c>
      <c r="K21" s="9">
        <f t="shared" si="1"/>
        <v>35.311422954454976</v>
      </c>
      <c r="L21" s="15">
        <f>N21+M21</f>
        <v>327477.277</v>
      </c>
      <c r="M21" s="15">
        <f>M22+M23+M24+M25+M26</f>
        <v>159350.652</v>
      </c>
      <c r="N21" s="15">
        <f>N22+N23+N24+N25+N26</f>
        <v>168126.625</v>
      </c>
      <c r="O21" s="9">
        <f t="shared" si="7"/>
        <v>104.65905791686426</v>
      </c>
      <c r="P21" s="9">
        <f t="shared" si="7"/>
        <v>101.8952887622951</v>
      </c>
      <c r="Q21" s="9">
        <f t="shared" si="7"/>
        <v>107.27856221464032</v>
      </c>
      <c r="R21" s="15">
        <f t="shared" si="4"/>
        <v>15257.35599999997</v>
      </c>
      <c r="S21" s="15">
        <f t="shared" si="3"/>
        <v>3020.1549999999697</v>
      </c>
      <c r="T21" s="15">
        <f t="shared" si="3"/>
        <v>12237.201000000001</v>
      </c>
    </row>
    <row r="22" spans="1:20" ht="15.75">
      <c r="A22" s="12" t="s">
        <v>21</v>
      </c>
      <c r="B22" s="31" t="s">
        <v>22</v>
      </c>
      <c r="C22" s="17">
        <f>E22+D22</f>
        <v>5122.235</v>
      </c>
      <c r="D22" s="16"/>
      <c r="E22" s="17">
        <v>5122.235</v>
      </c>
      <c r="F22" s="24">
        <f aca="true" t="shared" si="8" ref="F22:F27">H22+G22</f>
        <v>60106.954</v>
      </c>
      <c r="G22" s="36">
        <v>0</v>
      </c>
      <c r="H22" s="36">
        <v>60106.954</v>
      </c>
      <c r="I22" s="10">
        <f t="shared" si="1"/>
        <v>8.521867536325331</v>
      </c>
      <c r="J22" s="10"/>
      <c r="K22" s="10">
        <f t="shared" si="1"/>
        <v>8.521867536325331</v>
      </c>
      <c r="L22" s="17">
        <f>N22+M22</f>
        <v>5545.78</v>
      </c>
      <c r="M22" s="16"/>
      <c r="N22" s="17">
        <v>5545.78</v>
      </c>
      <c r="O22" s="10">
        <f t="shared" si="7"/>
        <v>92.36275149753506</v>
      </c>
      <c r="P22" s="10"/>
      <c r="Q22" s="10">
        <f t="shared" si="7"/>
        <v>92.36275149753506</v>
      </c>
      <c r="R22" s="17">
        <f t="shared" si="4"/>
        <v>-423.5450000000001</v>
      </c>
      <c r="S22" s="17">
        <f t="shared" si="3"/>
        <v>0</v>
      </c>
      <c r="T22" s="17">
        <f t="shared" si="3"/>
        <v>-423.5450000000001</v>
      </c>
    </row>
    <row r="23" spans="1:20" ht="15.75">
      <c r="A23" s="12" t="s">
        <v>23</v>
      </c>
      <c r="B23" s="31" t="s">
        <v>24</v>
      </c>
      <c r="C23" s="17">
        <f>E23+D23</f>
        <v>267398.775</v>
      </c>
      <c r="D23" s="16">
        <v>133699.387</v>
      </c>
      <c r="E23" s="16">
        <v>133699.388</v>
      </c>
      <c r="F23" s="24">
        <f t="shared" si="8"/>
        <v>611989.96</v>
      </c>
      <c r="G23" s="36">
        <v>303065</v>
      </c>
      <c r="H23" s="36">
        <v>308924.96</v>
      </c>
      <c r="I23" s="10">
        <f t="shared" si="1"/>
        <v>43.69332709314382</v>
      </c>
      <c r="J23" s="10">
        <f t="shared" si="1"/>
        <v>44.11574645703066</v>
      </c>
      <c r="K23" s="10">
        <f t="shared" si="1"/>
        <v>43.278920550803015</v>
      </c>
      <c r="L23" s="17">
        <f>N23+M23</f>
        <v>254827.43300000002</v>
      </c>
      <c r="M23" s="16">
        <v>127413.716</v>
      </c>
      <c r="N23" s="16">
        <v>127413.717</v>
      </c>
      <c r="O23" s="10">
        <f t="shared" si="7"/>
        <v>104.9332765519009</v>
      </c>
      <c r="P23" s="10">
        <f t="shared" si="7"/>
        <v>104.9332765712602</v>
      </c>
      <c r="Q23" s="10">
        <f t="shared" si="7"/>
        <v>104.93327653254163</v>
      </c>
      <c r="R23" s="17">
        <f t="shared" si="4"/>
        <v>12571.342000000004</v>
      </c>
      <c r="S23" s="17">
        <f t="shared" si="3"/>
        <v>6285.6709999999875</v>
      </c>
      <c r="T23" s="17">
        <f t="shared" si="3"/>
        <v>6285.671000000002</v>
      </c>
    </row>
    <row r="24" spans="1:20" ht="18.75" customHeight="1">
      <c r="A24" s="12" t="s">
        <v>25</v>
      </c>
      <c r="B24" s="31" t="s">
        <v>77</v>
      </c>
      <c r="C24" s="17">
        <f t="shared" si="5"/>
        <v>28671.42</v>
      </c>
      <c r="D24" s="16">
        <v>28671.42</v>
      </c>
      <c r="E24" s="16"/>
      <c r="F24" s="24">
        <f t="shared" si="8"/>
        <v>183757</v>
      </c>
      <c r="G24" s="36">
        <v>183757</v>
      </c>
      <c r="H24" s="36"/>
      <c r="I24" s="10">
        <f t="shared" si="1"/>
        <v>15.6028994813803</v>
      </c>
      <c r="J24" s="10">
        <f t="shared" si="1"/>
        <v>15.6028994813803</v>
      </c>
      <c r="K24" s="10"/>
      <c r="L24" s="17">
        <f t="shared" si="6"/>
        <v>31936.936</v>
      </c>
      <c r="M24" s="16">
        <v>31936.936</v>
      </c>
      <c r="N24" s="16"/>
      <c r="O24" s="10">
        <f t="shared" si="7"/>
        <v>89.77511180158297</v>
      </c>
      <c r="P24" s="10">
        <f t="shared" si="7"/>
        <v>89.77511180158297</v>
      </c>
      <c r="Q24" s="10"/>
      <c r="R24" s="17">
        <f t="shared" si="4"/>
        <v>-3265.5160000000033</v>
      </c>
      <c r="S24" s="17">
        <f t="shared" si="3"/>
        <v>-3265.5160000000033</v>
      </c>
      <c r="T24" s="17">
        <f t="shared" si="3"/>
        <v>0</v>
      </c>
    </row>
    <row r="25" spans="1:20" ht="18" customHeight="1">
      <c r="A25" s="12" t="s">
        <v>26</v>
      </c>
      <c r="B25" s="31" t="s">
        <v>79</v>
      </c>
      <c r="C25" s="17">
        <f>D25+E25</f>
        <v>0</v>
      </c>
      <c r="D25" s="16"/>
      <c r="E25" s="16"/>
      <c r="F25" s="24"/>
      <c r="G25" s="36"/>
      <c r="H25" s="36"/>
      <c r="I25" s="10"/>
      <c r="J25" s="10"/>
      <c r="K25" s="10"/>
      <c r="L25" s="17">
        <f>M25+N25</f>
        <v>0</v>
      </c>
      <c r="M25" s="16"/>
      <c r="N25" s="16">
        <v>0</v>
      </c>
      <c r="O25" s="10"/>
      <c r="P25" s="10"/>
      <c r="Q25" s="10"/>
      <c r="R25" s="17">
        <f t="shared" si="4"/>
        <v>0</v>
      </c>
      <c r="S25" s="17">
        <f t="shared" si="3"/>
        <v>0</v>
      </c>
      <c r="T25" s="17">
        <f t="shared" si="3"/>
        <v>0</v>
      </c>
    </row>
    <row r="26" spans="1:20" ht="19.5" customHeight="1">
      <c r="A26" s="12" t="s">
        <v>27</v>
      </c>
      <c r="B26" s="31" t="s">
        <v>28</v>
      </c>
      <c r="C26" s="17">
        <f t="shared" si="5"/>
        <v>41542.203</v>
      </c>
      <c r="D26" s="16"/>
      <c r="E26" s="16">
        <v>41542.203</v>
      </c>
      <c r="F26" s="24">
        <f t="shared" si="8"/>
        <v>141748.482</v>
      </c>
      <c r="G26" s="36">
        <v>0</v>
      </c>
      <c r="H26" s="36">
        <v>141748.482</v>
      </c>
      <c r="I26" s="10">
        <f t="shared" si="1"/>
        <v>29.30698263139072</v>
      </c>
      <c r="J26" s="10"/>
      <c r="K26" s="10">
        <f t="shared" si="1"/>
        <v>29.30698263139072</v>
      </c>
      <c r="L26" s="17">
        <f t="shared" si="6"/>
        <v>35167.128</v>
      </c>
      <c r="M26" s="16"/>
      <c r="N26" s="16">
        <v>35167.128</v>
      </c>
      <c r="O26" s="10">
        <f t="shared" si="7"/>
        <v>118.12793754440227</v>
      </c>
      <c r="P26" s="10"/>
      <c r="Q26" s="10">
        <f t="shared" si="7"/>
        <v>118.12793754440227</v>
      </c>
      <c r="R26" s="17">
        <f t="shared" si="4"/>
        <v>6375.075000000004</v>
      </c>
      <c r="S26" s="17">
        <f t="shared" si="3"/>
        <v>0</v>
      </c>
      <c r="T26" s="17">
        <f t="shared" si="3"/>
        <v>6375.075000000004</v>
      </c>
    </row>
    <row r="27" spans="1:20" ht="24" customHeight="1">
      <c r="A27" s="12" t="s">
        <v>53</v>
      </c>
      <c r="B27" s="31" t="s">
        <v>29</v>
      </c>
      <c r="C27" s="17">
        <f t="shared" si="5"/>
        <v>28607.298899999998</v>
      </c>
      <c r="D27" s="16">
        <v>-0.0141</v>
      </c>
      <c r="E27" s="16">
        <v>28607.313</v>
      </c>
      <c r="F27" s="24">
        <f t="shared" si="8"/>
        <v>85882.35</v>
      </c>
      <c r="G27" s="36">
        <v>1</v>
      </c>
      <c r="H27" s="36">
        <v>85881.35</v>
      </c>
      <c r="I27" s="10">
        <f t="shared" si="1"/>
        <v>33.30986972294074</v>
      </c>
      <c r="J27" s="10">
        <f t="shared" si="1"/>
        <v>-1.41</v>
      </c>
      <c r="K27" s="10">
        <f t="shared" si="1"/>
        <v>33.3102740001176</v>
      </c>
      <c r="L27" s="17">
        <f t="shared" si="6"/>
        <v>37351.901</v>
      </c>
      <c r="M27" s="16">
        <v>0</v>
      </c>
      <c r="N27" s="16">
        <v>37351.901</v>
      </c>
      <c r="O27" s="10">
        <f t="shared" si="7"/>
        <v>76.58860227756547</v>
      </c>
      <c r="P27" s="10"/>
      <c r="Q27" s="10">
        <f t="shared" si="7"/>
        <v>76.58864002664816</v>
      </c>
      <c r="R27" s="17">
        <f t="shared" si="4"/>
        <v>-8744.6021</v>
      </c>
      <c r="S27" s="17">
        <f t="shared" si="3"/>
        <v>-0.0141</v>
      </c>
      <c r="T27" s="17">
        <f t="shared" si="3"/>
        <v>-8744.588</v>
      </c>
    </row>
    <row r="28" spans="1:20" ht="15.75">
      <c r="A28" s="12" t="s">
        <v>55</v>
      </c>
      <c r="B28" s="31" t="s">
        <v>30</v>
      </c>
      <c r="C28" s="17">
        <f t="shared" si="5"/>
        <v>25271.644</v>
      </c>
      <c r="D28" s="16">
        <v>10701.722</v>
      </c>
      <c r="E28" s="16">
        <v>14569.922</v>
      </c>
      <c r="F28" s="24">
        <f>G28+H28</f>
        <v>60441.04</v>
      </c>
      <c r="G28" s="36">
        <v>24658</v>
      </c>
      <c r="H28" s="36">
        <v>35783.04</v>
      </c>
      <c r="I28" s="10">
        <f t="shared" si="1"/>
        <v>41.81206014985844</v>
      </c>
      <c r="J28" s="10">
        <f t="shared" si="1"/>
        <v>43.40060832184281</v>
      </c>
      <c r="K28" s="10">
        <f t="shared" si="1"/>
        <v>40.71739572713777</v>
      </c>
      <c r="L28" s="17">
        <f t="shared" si="6"/>
        <v>23776.301</v>
      </c>
      <c r="M28" s="16">
        <v>11529.669</v>
      </c>
      <c r="N28" s="16">
        <v>12246.632</v>
      </c>
      <c r="O28" s="10">
        <f t="shared" si="7"/>
        <v>106.28921630828951</v>
      </c>
      <c r="P28" s="10">
        <f t="shared" si="7"/>
        <v>92.81898725800367</v>
      </c>
      <c r="Q28" s="10">
        <f t="shared" si="7"/>
        <v>118.9708484749113</v>
      </c>
      <c r="R28" s="17">
        <f t="shared" si="4"/>
        <v>1495.3430000000008</v>
      </c>
      <c r="S28" s="17">
        <f t="shared" si="3"/>
        <v>-827.9470000000001</v>
      </c>
      <c r="T28" s="17">
        <f t="shared" si="3"/>
        <v>2323.290000000001</v>
      </c>
    </row>
    <row r="29" spans="1:20" ht="25.5" customHeight="1">
      <c r="A29" s="12" t="s">
        <v>31</v>
      </c>
      <c r="B29" s="31" t="s">
        <v>32</v>
      </c>
      <c r="C29" s="17">
        <f>D29+E29</f>
        <v>7.19738</v>
      </c>
      <c r="D29" s="16">
        <v>0.01038</v>
      </c>
      <c r="E29" s="16">
        <v>7.187</v>
      </c>
      <c r="F29" s="24">
        <f>G29+H29</f>
        <v>7.188</v>
      </c>
      <c r="G29" s="36">
        <v>0</v>
      </c>
      <c r="H29" s="36">
        <v>7.188</v>
      </c>
      <c r="I29" s="10"/>
      <c r="J29" s="10"/>
      <c r="K29" s="10"/>
      <c r="L29" s="17">
        <f>M29+N29</f>
        <v>2.699</v>
      </c>
      <c r="M29" s="16">
        <v>1.965</v>
      </c>
      <c r="N29" s="16">
        <v>0.734</v>
      </c>
      <c r="O29" s="10">
        <f t="shared" si="7"/>
        <v>266.6683957021119</v>
      </c>
      <c r="P29" s="10">
        <f t="shared" si="7"/>
        <v>0.5282442748091603</v>
      </c>
      <c r="Q29" s="10">
        <f t="shared" si="7"/>
        <v>979.1553133514986</v>
      </c>
      <c r="R29" s="17">
        <f t="shared" si="4"/>
        <v>4.49838</v>
      </c>
      <c r="S29" s="17">
        <f t="shared" si="3"/>
        <v>-1.95462</v>
      </c>
      <c r="T29" s="17">
        <f t="shared" si="3"/>
        <v>6.453</v>
      </c>
    </row>
    <row r="30" spans="1:20" s="53" customFormat="1" ht="16.5" customHeight="1">
      <c r="A30" s="96" t="s">
        <v>54</v>
      </c>
      <c r="B30" s="97"/>
      <c r="C30" s="98">
        <f>C32+C33+C34+C35+C36+C37+C38+C44</f>
        <v>388920.03</v>
      </c>
      <c r="D30" s="98">
        <f>D32+D33+D34+D35+D36+D37+D38+D44</f>
        <v>217215.60900000003</v>
      </c>
      <c r="E30" s="98">
        <f>E32+E33+E34+E35+E36+E37+E38+E44</f>
        <v>171710.75000000003</v>
      </c>
      <c r="F30" s="99">
        <f>SUM(F32:F38)+F44</f>
        <v>789273.443</v>
      </c>
      <c r="G30" s="99">
        <f>SUM(G32:G38)+G44</f>
        <v>559880</v>
      </c>
      <c r="H30" s="99">
        <f>H32+H33+H34+H35+H36+H37+H38</f>
        <v>229438.443</v>
      </c>
      <c r="I30" s="48">
        <f t="shared" si="1"/>
        <v>49.27570203321792</v>
      </c>
      <c r="J30" s="48">
        <f t="shared" si="1"/>
        <v>38.79681521040224</v>
      </c>
      <c r="K30" s="48">
        <f t="shared" si="1"/>
        <v>74.83957254713415</v>
      </c>
      <c r="L30" s="98">
        <f>L32+L33+L34+L35+L36+L37+L38+L44</f>
        <v>210534.61</v>
      </c>
      <c r="M30" s="98">
        <f>SUM(M32:M38)+M44</f>
        <v>121601.08399999999</v>
      </c>
      <c r="N30" s="98">
        <f>SUM(N32:N38)</f>
        <v>89581.44700000001</v>
      </c>
      <c r="O30" s="48">
        <f t="shared" si="7"/>
        <v>184.72973636021177</v>
      </c>
      <c r="P30" s="48">
        <f t="shared" si="7"/>
        <v>178.62966501186784</v>
      </c>
      <c r="Q30" s="48">
        <f t="shared" si="7"/>
        <v>191.6811524600624</v>
      </c>
      <c r="R30" s="49">
        <f t="shared" si="4"/>
        <v>178385.42000000004</v>
      </c>
      <c r="S30" s="49">
        <f t="shared" si="3"/>
        <v>95614.52500000004</v>
      </c>
      <c r="T30" s="49">
        <f t="shared" si="3"/>
        <v>82129.30300000001</v>
      </c>
    </row>
    <row r="31" spans="1:20" s="6" customFormat="1" ht="15.75" customHeight="1">
      <c r="A31" s="7" t="s">
        <v>57</v>
      </c>
      <c r="B31" s="30"/>
      <c r="C31" s="18">
        <f aca="true" t="shared" si="9" ref="C31:C46">D31+E31</f>
        <v>389779.12100000004</v>
      </c>
      <c r="D31" s="18">
        <f>D30-D39</f>
        <v>218132.54200000002</v>
      </c>
      <c r="E31" s="18">
        <f>E30-E40</f>
        <v>171646.57900000003</v>
      </c>
      <c r="F31" s="23">
        <f>F30-F39</f>
        <v>789273.443</v>
      </c>
      <c r="G31" s="37">
        <f>G30-G39</f>
        <v>559880</v>
      </c>
      <c r="H31" s="37">
        <f>H30</f>
        <v>229438.443</v>
      </c>
      <c r="I31" s="9">
        <f t="shared" si="1"/>
        <v>49.38454783407682</v>
      </c>
      <c r="J31" s="9">
        <f t="shared" si="1"/>
        <v>38.96058834035865</v>
      </c>
      <c r="K31" s="9">
        <f t="shared" si="1"/>
        <v>74.81160382525785</v>
      </c>
      <c r="L31" s="18">
        <f>L30-L39</f>
        <v>209739.936</v>
      </c>
      <c r="M31" s="18">
        <f>M30-M39</f>
        <v>121548.66299999999</v>
      </c>
      <c r="N31" s="18">
        <f>N30-N39</f>
        <v>88839.19400000002</v>
      </c>
      <c r="O31" s="9">
        <f t="shared" si="7"/>
        <v>185.83924856351632</v>
      </c>
      <c r="P31" s="9">
        <f t="shared" si="7"/>
        <v>179.46107889315084</v>
      </c>
      <c r="Q31" s="9">
        <f t="shared" si="7"/>
        <v>193.21041904094716</v>
      </c>
      <c r="R31" s="15">
        <f t="shared" si="4"/>
        <v>180039.18500000006</v>
      </c>
      <c r="S31" s="15">
        <f t="shared" si="3"/>
        <v>96583.87900000003</v>
      </c>
      <c r="T31" s="15">
        <f t="shared" si="3"/>
        <v>82807.38500000001</v>
      </c>
    </row>
    <row r="32" spans="1:20" ht="34.5" customHeight="1">
      <c r="A32" s="100" t="s">
        <v>33</v>
      </c>
      <c r="B32" s="31" t="s">
        <v>34</v>
      </c>
      <c r="C32" s="18">
        <f>D32+E32-6.329</f>
        <v>115485.891</v>
      </c>
      <c r="D32" s="16">
        <v>73262.033</v>
      </c>
      <c r="E32" s="16">
        <v>42230.187</v>
      </c>
      <c r="F32" s="24">
        <f>G32+H32-45</f>
        <v>323306.9</v>
      </c>
      <c r="G32" s="36">
        <v>210475.6</v>
      </c>
      <c r="H32" s="36">
        <v>112876.3</v>
      </c>
      <c r="I32" s="10">
        <f t="shared" si="1"/>
        <v>35.72020609519932</v>
      </c>
      <c r="J32" s="10">
        <f t="shared" si="1"/>
        <v>34.8078508862785</v>
      </c>
      <c r="K32" s="10">
        <f t="shared" si="1"/>
        <v>37.412802333173566</v>
      </c>
      <c r="L32" s="18">
        <f>M32+N32-6.085</f>
        <v>52614.674999999996</v>
      </c>
      <c r="M32" s="16">
        <v>11912.961</v>
      </c>
      <c r="N32" s="16">
        <v>40707.799</v>
      </c>
      <c r="O32" s="10">
        <f aca="true" t="shared" si="10" ref="O32:Q40">C32/L32*100</f>
        <v>219.4936887854957</v>
      </c>
      <c r="P32" s="10">
        <f t="shared" si="10"/>
        <v>614.977527417407</v>
      </c>
      <c r="Q32" s="10">
        <f t="shared" si="10"/>
        <v>103.73979443103765</v>
      </c>
      <c r="R32" s="17">
        <f t="shared" si="4"/>
        <v>62871.21600000001</v>
      </c>
      <c r="S32" s="17">
        <f t="shared" si="3"/>
        <v>61349.072</v>
      </c>
      <c r="T32" s="17">
        <f t="shared" si="3"/>
        <v>1522.387999999999</v>
      </c>
    </row>
    <row r="33" spans="1:20" ht="21" customHeight="1">
      <c r="A33" s="100" t="s">
        <v>35</v>
      </c>
      <c r="B33" s="31" t="s">
        <v>36</v>
      </c>
      <c r="C33" s="18">
        <f t="shared" si="9"/>
        <v>27047.98</v>
      </c>
      <c r="D33" s="16">
        <v>23913.122</v>
      </c>
      <c r="E33" s="16">
        <v>3134.858</v>
      </c>
      <c r="F33" s="24">
        <f aca="true" t="shared" si="11" ref="F33:F40">G33+H33</f>
        <v>69162.727</v>
      </c>
      <c r="G33" s="36">
        <v>64840</v>
      </c>
      <c r="H33" s="36">
        <v>4322.727</v>
      </c>
      <c r="I33" s="10">
        <f t="shared" si="1"/>
        <v>39.107740792233365</v>
      </c>
      <c r="J33" s="10">
        <f t="shared" si="1"/>
        <v>36.880200493522516</v>
      </c>
      <c r="K33" s="10">
        <f t="shared" si="1"/>
        <v>72.52037891821529</v>
      </c>
      <c r="L33" s="18">
        <f>M33+N33</f>
        <v>23457.170000000002</v>
      </c>
      <c r="M33" s="16">
        <v>21773.043</v>
      </c>
      <c r="N33" s="16">
        <v>1684.127</v>
      </c>
      <c r="O33" s="10">
        <f t="shared" si="10"/>
        <v>115.30794209190623</v>
      </c>
      <c r="P33" s="10">
        <f t="shared" si="10"/>
        <v>109.82903032892553</v>
      </c>
      <c r="Q33" s="10">
        <f t="shared" si="10"/>
        <v>186.1414252013061</v>
      </c>
      <c r="R33" s="17">
        <f t="shared" si="4"/>
        <v>3590.8099999999977</v>
      </c>
      <c r="S33" s="17">
        <f t="shared" si="3"/>
        <v>2140.078999999998</v>
      </c>
      <c r="T33" s="17">
        <f t="shared" si="3"/>
        <v>1450.7310000000002</v>
      </c>
    </row>
    <row r="34" spans="1:20" ht="33.75">
      <c r="A34" s="100" t="s">
        <v>37</v>
      </c>
      <c r="B34" s="31" t="s">
        <v>38</v>
      </c>
      <c r="C34" s="18">
        <f t="shared" si="9"/>
        <v>55884.48</v>
      </c>
      <c r="D34" s="16">
        <v>31433.865</v>
      </c>
      <c r="E34" s="16">
        <v>24450.615</v>
      </c>
      <c r="F34" s="24">
        <f t="shared" si="11"/>
        <v>124289.66</v>
      </c>
      <c r="G34" s="36">
        <v>74344.4</v>
      </c>
      <c r="H34" s="36">
        <v>49945.26</v>
      </c>
      <c r="I34" s="10">
        <f t="shared" si="1"/>
        <v>44.96309668881547</v>
      </c>
      <c r="J34" s="10">
        <f t="shared" si="1"/>
        <v>42.28141595062978</v>
      </c>
      <c r="K34" s="10">
        <f t="shared" si="1"/>
        <v>48.95482574322369</v>
      </c>
      <c r="L34" s="18">
        <f>M34+N34</f>
        <v>35892.902</v>
      </c>
      <c r="M34" s="16">
        <v>21780.373</v>
      </c>
      <c r="N34" s="16">
        <v>14112.529</v>
      </c>
      <c r="O34" s="10">
        <f t="shared" si="10"/>
        <v>155.69785914775017</v>
      </c>
      <c r="P34" s="10">
        <f t="shared" si="10"/>
        <v>144.32197740598843</v>
      </c>
      <c r="Q34" s="10">
        <f t="shared" si="10"/>
        <v>173.2546661197295</v>
      </c>
      <c r="R34" s="17">
        <f t="shared" si="4"/>
        <v>19991.578</v>
      </c>
      <c r="S34" s="17">
        <f t="shared" si="3"/>
        <v>9653.492000000002</v>
      </c>
      <c r="T34" s="17">
        <f t="shared" si="3"/>
        <v>10338.086000000001</v>
      </c>
    </row>
    <row r="35" spans="1:20" ht="22.5">
      <c r="A35" s="100" t="s">
        <v>39</v>
      </c>
      <c r="B35" s="31" t="s">
        <v>40</v>
      </c>
      <c r="C35" s="18">
        <f t="shared" si="9"/>
        <v>92954.878</v>
      </c>
      <c r="D35" s="16">
        <v>4125.123</v>
      </c>
      <c r="E35" s="16">
        <v>88829.755</v>
      </c>
      <c r="F35" s="24">
        <f t="shared" si="11"/>
        <v>45422.619</v>
      </c>
      <c r="G35" s="36">
        <v>1304</v>
      </c>
      <c r="H35" s="36">
        <v>44118.619</v>
      </c>
      <c r="I35" s="10">
        <f t="shared" si="1"/>
        <v>204.6444701922626</v>
      </c>
      <c r="J35" s="10">
        <f t="shared" si="1"/>
        <v>316.34378834355823</v>
      </c>
      <c r="K35" s="10">
        <f t="shared" si="1"/>
        <v>201.3430089459509</v>
      </c>
      <c r="L35" s="18">
        <f>M35+N35</f>
        <v>22977.812</v>
      </c>
      <c r="M35" s="16">
        <v>178.562</v>
      </c>
      <c r="N35" s="16">
        <v>22799.25</v>
      </c>
      <c r="O35" s="10">
        <f t="shared" si="10"/>
        <v>404.5419032934902</v>
      </c>
      <c r="P35" s="10">
        <f t="shared" si="10"/>
        <v>2310.190858077306</v>
      </c>
      <c r="Q35" s="10">
        <f t="shared" si="10"/>
        <v>389.6170049453382</v>
      </c>
      <c r="R35" s="17">
        <f t="shared" si="4"/>
        <v>69977.06599999999</v>
      </c>
      <c r="S35" s="17">
        <f t="shared" si="3"/>
        <v>3946.5609999999997</v>
      </c>
      <c r="T35" s="17">
        <f t="shared" si="3"/>
        <v>66030.505</v>
      </c>
    </row>
    <row r="36" spans="1:20" ht="22.5">
      <c r="A36" s="100" t="s">
        <v>41</v>
      </c>
      <c r="B36" s="31" t="s">
        <v>42</v>
      </c>
      <c r="C36" s="18">
        <f t="shared" si="9"/>
        <v>1</v>
      </c>
      <c r="D36" s="16">
        <v>1</v>
      </c>
      <c r="E36" s="16">
        <v>0</v>
      </c>
      <c r="F36" s="24">
        <f t="shared" si="11"/>
        <v>108.4</v>
      </c>
      <c r="G36" s="36">
        <v>108.4</v>
      </c>
      <c r="H36" s="36"/>
      <c r="I36" s="10">
        <f t="shared" si="1"/>
        <v>0.9225092250922509</v>
      </c>
      <c r="J36" s="10">
        <f t="shared" si="1"/>
        <v>0.9225092250922509</v>
      </c>
      <c r="K36" s="10"/>
      <c r="L36" s="18">
        <f>M36+N36</f>
        <v>12</v>
      </c>
      <c r="M36" s="16">
        <v>12</v>
      </c>
      <c r="N36" s="16">
        <v>0</v>
      </c>
      <c r="O36" s="10">
        <f t="shared" si="10"/>
        <v>8.333333333333332</v>
      </c>
      <c r="P36" s="10">
        <f t="shared" si="10"/>
        <v>8.333333333333332</v>
      </c>
      <c r="Q36" s="10"/>
      <c r="R36" s="17">
        <f t="shared" si="4"/>
        <v>-11</v>
      </c>
      <c r="S36" s="17">
        <f t="shared" si="3"/>
        <v>-11</v>
      </c>
      <c r="T36" s="17">
        <f t="shared" si="3"/>
        <v>0</v>
      </c>
    </row>
    <row r="37" spans="1:20" ht="22.5">
      <c r="A37" s="100" t="s">
        <v>43</v>
      </c>
      <c r="B37" s="31" t="s">
        <v>44</v>
      </c>
      <c r="C37" s="18">
        <f t="shared" si="9"/>
        <v>98264.876</v>
      </c>
      <c r="D37" s="16">
        <v>85397.399</v>
      </c>
      <c r="E37" s="16">
        <v>12867.477</v>
      </c>
      <c r="F37" s="24">
        <f t="shared" si="11"/>
        <v>223631.593</v>
      </c>
      <c r="G37" s="36">
        <v>208807.6</v>
      </c>
      <c r="H37" s="36">
        <v>14823.993</v>
      </c>
      <c r="I37" s="10">
        <f t="shared" si="1"/>
        <v>43.94051604327659</v>
      </c>
      <c r="J37" s="10">
        <f t="shared" si="1"/>
        <v>40.89764884036788</v>
      </c>
      <c r="K37" s="10">
        <f t="shared" si="1"/>
        <v>86.80169371369779</v>
      </c>
      <c r="L37" s="18">
        <f>M37+N37</f>
        <v>74859.49299999999</v>
      </c>
      <c r="M37" s="16">
        <v>65752.813</v>
      </c>
      <c r="N37" s="16">
        <v>9106.68</v>
      </c>
      <c r="O37" s="10">
        <f t="shared" si="10"/>
        <v>131.26575142580782</v>
      </c>
      <c r="P37" s="10">
        <f t="shared" si="10"/>
        <v>129.87641912749802</v>
      </c>
      <c r="Q37" s="10">
        <f t="shared" si="10"/>
        <v>141.2971247479872</v>
      </c>
      <c r="R37" s="17">
        <f t="shared" si="4"/>
        <v>23405.383000000016</v>
      </c>
      <c r="S37" s="17">
        <f t="shared" si="3"/>
        <v>19644.58600000001</v>
      </c>
      <c r="T37" s="17">
        <f t="shared" si="3"/>
        <v>3760.7970000000005</v>
      </c>
    </row>
    <row r="38" spans="1:20" ht="15.75">
      <c r="A38" s="101" t="s">
        <v>45</v>
      </c>
      <c r="B38" s="40" t="s">
        <v>46</v>
      </c>
      <c r="C38" s="102">
        <f>C39+C40+C41+C42+C43</f>
        <v>-719.075</v>
      </c>
      <c r="D38" s="103">
        <f>D39+D40+D41+D42</f>
        <v>-916.933</v>
      </c>
      <c r="E38" s="103">
        <f>E39+E40+E41+E42+E43</f>
        <v>197.858</v>
      </c>
      <c r="F38" s="42">
        <f t="shared" si="11"/>
        <v>3351.5440000000003</v>
      </c>
      <c r="G38" s="43">
        <v>0</v>
      </c>
      <c r="H38" s="43">
        <f>H39+H40+H41+H42</f>
        <v>3351.5440000000003</v>
      </c>
      <c r="I38" s="44">
        <f t="shared" si="1"/>
        <v>-21.455036842720844</v>
      </c>
      <c r="J38" s="44"/>
      <c r="K38" s="44">
        <f t="shared" si="1"/>
        <v>5.903488064008707</v>
      </c>
      <c r="L38" s="102">
        <f>L39+L40+L41+L42-641.836</f>
        <v>720.5580000000002</v>
      </c>
      <c r="M38" s="103">
        <f>M39+M40+M41</f>
        <v>191.332</v>
      </c>
      <c r="N38" s="103">
        <f>N39+N40+N41+N42</f>
        <v>1171.0620000000001</v>
      </c>
      <c r="O38" s="44">
        <f t="shared" si="10"/>
        <v>-99.79418728263371</v>
      </c>
      <c r="P38" s="44">
        <f t="shared" si="10"/>
        <v>-479.23661488930236</v>
      </c>
      <c r="Q38" s="44">
        <f t="shared" si="10"/>
        <v>16.895604161009405</v>
      </c>
      <c r="R38" s="41">
        <f t="shared" si="4"/>
        <v>-1439.6330000000003</v>
      </c>
      <c r="S38" s="41">
        <f t="shared" si="3"/>
        <v>-1108.2649999999999</v>
      </c>
      <c r="T38" s="41">
        <f t="shared" si="3"/>
        <v>-973.2040000000002</v>
      </c>
    </row>
    <row r="39" spans="1:20" s="45" customFormat="1" ht="14.25" customHeight="1">
      <c r="A39" s="39" t="s">
        <v>47</v>
      </c>
      <c r="B39" s="40" t="s">
        <v>48</v>
      </c>
      <c r="C39" s="102">
        <f>D39+E39</f>
        <v>-959.846</v>
      </c>
      <c r="D39" s="41">
        <v>-916.933</v>
      </c>
      <c r="E39" s="41">
        <v>-42.913</v>
      </c>
      <c r="F39" s="42">
        <f t="shared" si="11"/>
        <v>0</v>
      </c>
      <c r="G39" s="43">
        <v>0</v>
      </c>
      <c r="H39" s="43"/>
      <c r="I39" s="44"/>
      <c r="J39" s="44"/>
      <c r="K39" s="44"/>
      <c r="L39" s="102">
        <f>M39+N39</f>
        <v>794.6740000000001</v>
      </c>
      <c r="M39" s="41">
        <v>52.421</v>
      </c>
      <c r="N39" s="41">
        <v>742.253</v>
      </c>
      <c r="O39" s="44">
        <f>C39/L39*100</f>
        <v>-120.78487530735873</v>
      </c>
      <c r="P39" s="44">
        <f t="shared" si="10"/>
        <v>-1749.1711337059578</v>
      </c>
      <c r="Q39" s="44">
        <f>E40/N39*100</f>
        <v>8.645434912354682</v>
      </c>
      <c r="R39" s="41">
        <f t="shared" si="4"/>
        <v>-1754.52</v>
      </c>
      <c r="S39" s="41">
        <f t="shared" si="3"/>
        <v>-969.354</v>
      </c>
      <c r="T39" s="41">
        <f t="shared" si="3"/>
        <v>-785.166</v>
      </c>
    </row>
    <row r="40" spans="1:20" s="45" customFormat="1" ht="15.75">
      <c r="A40" s="46" t="s">
        <v>51</v>
      </c>
      <c r="B40" s="40" t="s">
        <v>66</v>
      </c>
      <c r="C40" s="102">
        <f t="shared" si="9"/>
        <v>64.171</v>
      </c>
      <c r="D40" s="41">
        <v>0</v>
      </c>
      <c r="E40" s="41">
        <v>64.171</v>
      </c>
      <c r="F40" s="42">
        <f t="shared" si="11"/>
        <v>3048.05</v>
      </c>
      <c r="G40" s="43">
        <v>0</v>
      </c>
      <c r="H40" s="43">
        <v>3048.05</v>
      </c>
      <c r="I40" s="44">
        <f t="shared" si="1"/>
        <v>2.105313233050639</v>
      </c>
      <c r="J40" s="44"/>
      <c r="K40" s="44">
        <f t="shared" si="1"/>
        <v>2.105313233050639</v>
      </c>
      <c r="L40" s="102">
        <f>M40+N40</f>
        <v>503.443</v>
      </c>
      <c r="M40" s="41">
        <v>138.911</v>
      </c>
      <c r="N40" s="41">
        <v>364.532</v>
      </c>
      <c r="O40" s="44">
        <f>C40/L40*100</f>
        <v>12.74642809613005</v>
      </c>
      <c r="P40" s="44">
        <f t="shared" si="10"/>
        <v>0</v>
      </c>
      <c r="Q40" s="44">
        <f>E41/N40*100</f>
        <v>6.871824695774309</v>
      </c>
      <c r="R40" s="41">
        <f t="shared" si="4"/>
        <v>-439.272</v>
      </c>
      <c r="S40" s="41">
        <f t="shared" si="3"/>
        <v>-138.911</v>
      </c>
      <c r="T40" s="41">
        <f t="shared" si="3"/>
        <v>-300.361</v>
      </c>
    </row>
    <row r="41" spans="1:20" s="45" customFormat="1" ht="15" customHeight="1">
      <c r="A41" s="47" t="s">
        <v>70</v>
      </c>
      <c r="B41" s="40" t="s">
        <v>71</v>
      </c>
      <c r="C41" s="102">
        <f t="shared" si="9"/>
        <v>25.05</v>
      </c>
      <c r="D41" s="41">
        <v>0</v>
      </c>
      <c r="E41" s="41">
        <v>25.05</v>
      </c>
      <c r="F41" s="42">
        <f>G41+H41</f>
        <v>157.398</v>
      </c>
      <c r="G41" s="43"/>
      <c r="H41" s="43">
        <v>157.398</v>
      </c>
      <c r="I41" s="44">
        <f t="shared" si="1"/>
        <v>15.915068806465142</v>
      </c>
      <c r="J41" s="44"/>
      <c r="K41" s="44">
        <f t="shared" si="1"/>
        <v>15.915068806465142</v>
      </c>
      <c r="L41" s="102">
        <f>M41+N41</f>
        <v>19.56</v>
      </c>
      <c r="M41" s="41">
        <v>0</v>
      </c>
      <c r="N41" s="41">
        <v>19.56</v>
      </c>
      <c r="O41" s="44">
        <f>C41/L41*100</f>
        <v>128.0674846625767</v>
      </c>
      <c r="P41" s="44"/>
      <c r="Q41" s="44">
        <f>E41/N41*100</f>
        <v>128.0674846625767</v>
      </c>
      <c r="R41" s="41">
        <f t="shared" si="4"/>
        <v>5.490000000000002</v>
      </c>
      <c r="S41" s="41">
        <f t="shared" si="3"/>
        <v>0</v>
      </c>
      <c r="T41" s="41">
        <f t="shared" si="3"/>
        <v>5.490000000000002</v>
      </c>
    </row>
    <row r="42" spans="1:20" s="45" customFormat="1" ht="15" customHeight="1">
      <c r="A42" s="47" t="s">
        <v>80</v>
      </c>
      <c r="B42" s="40" t="s">
        <v>81</v>
      </c>
      <c r="C42" s="102">
        <f t="shared" si="9"/>
        <v>146.096</v>
      </c>
      <c r="D42" s="41"/>
      <c r="E42" s="41">
        <v>146.096</v>
      </c>
      <c r="F42" s="42">
        <f>G42+H42</f>
        <v>146.096</v>
      </c>
      <c r="G42" s="43"/>
      <c r="H42" s="43">
        <v>146.096</v>
      </c>
      <c r="I42" s="44">
        <f t="shared" si="1"/>
        <v>100</v>
      </c>
      <c r="J42" s="44"/>
      <c r="K42" s="44">
        <f t="shared" si="1"/>
        <v>100</v>
      </c>
      <c r="L42" s="102">
        <f>M42+N42</f>
        <v>44.717</v>
      </c>
      <c r="M42" s="41"/>
      <c r="N42" s="41">
        <v>44.717</v>
      </c>
      <c r="O42" s="44">
        <f>C42/L42*100</f>
        <v>326.71243598631395</v>
      </c>
      <c r="P42" s="44"/>
      <c r="Q42" s="44">
        <f>E42/N42*100</f>
        <v>326.71243598631395</v>
      </c>
      <c r="R42" s="41">
        <f t="shared" si="4"/>
        <v>101.379</v>
      </c>
      <c r="S42" s="41">
        <f t="shared" si="3"/>
        <v>0</v>
      </c>
      <c r="T42" s="41">
        <f t="shared" si="3"/>
        <v>101.379</v>
      </c>
    </row>
    <row r="43" spans="1:20" s="45" customFormat="1" ht="35.25" customHeight="1">
      <c r="A43" s="61" t="s">
        <v>88</v>
      </c>
      <c r="B43" s="40" t="s">
        <v>91</v>
      </c>
      <c r="C43" s="102">
        <f t="shared" si="9"/>
        <v>5.454</v>
      </c>
      <c r="D43" s="41"/>
      <c r="E43" s="41">
        <v>5.454</v>
      </c>
      <c r="F43" s="42">
        <f>G43+H43</f>
        <v>0</v>
      </c>
      <c r="G43" s="60"/>
      <c r="H43" s="43"/>
      <c r="I43" s="44"/>
      <c r="J43" s="44"/>
      <c r="K43" s="44"/>
      <c r="L43" s="102"/>
      <c r="M43" s="41"/>
      <c r="N43" s="41"/>
      <c r="O43" s="44"/>
      <c r="P43" s="44"/>
      <c r="Q43" s="44"/>
      <c r="R43" s="41">
        <f t="shared" si="4"/>
        <v>5.454</v>
      </c>
      <c r="S43" s="41">
        <f t="shared" si="3"/>
        <v>0</v>
      </c>
      <c r="T43" s="41">
        <f t="shared" si="3"/>
        <v>5.454</v>
      </c>
    </row>
    <row r="44" spans="1:20" s="2" customFormat="1" ht="33.75" customHeight="1">
      <c r="A44" s="12" t="s">
        <v>69</v>
      </c>
      <c r="B44" s="31" t="s">
        <v>68</v>
      </c>
      <c r="C44" s="18">
        <f t="shared" si="9"/>
        <v>0</v>
      </c>
      <c r="D44" s="16">
        <v>0</v>
      </c>
      <c r="E44" s="16"/>
      <c r="F44" s="24"/>
      <c r="G44" s="38">
        <v>0</v>
      </c>
      <c r="I44" s="10"/>
      <c r="J44" s="10"/>
      <c r="K44" s="10"/>
      <c r="L44" s="18">
        <f>M44+N44</f>
        <v>0</v>
      </c>
      <c r="M44" s="16">
        <v>0</v>
      </c>
      <c r="N44" s="16"/>
      <c r="O44" s="10"/>
      <c r="P44" s="10"/>
      <c r="Q44" s="10"/>
      <c r="R44" s="17">
        <f t="shared" si="4"/>
        <v>0</v>
      </c>
      <c r="S44" s="17">
        <f t="shared" si="3"/>
        <v>0</v>
      </c>
      <c r="T44" s="17">
        <f t="shared" si="3"/>
        <v>0</v>
      </c>
    </row>
    <row r="45" spans="1:20" s="2" customFormat="1" ht="11.25" customHeight="1" hidden="1">
      <c r="A45" s="7" t="s">
        <v>56</v>
      </c>
      <c r="B45" s="31"/>
      <c r="C45" s="18"/>
      <c r="D45" s="16"/>
      <c r="E45" s="16"/>
      <c r="F45" s="24"/>
      <c r="G45" s="36"/>
      <c r="H45" s="36"/>
      <c r="I45" s="10"/>
      <c r="J45" s="10"/>
      <c r="K45" s="10"/>
      <c r="L45" s="18"/>
      <c r="M45" s="16"/>
      <c r="N45" s="16"/>
      <c r="O45" s="10"/>
      <c r="P45" s="10"/>
      <c r="Q45" s="10"/>
      <c r="R45" s="17"/>
      <c r="S45" s="17"/>
      <c r="T45" s="17"/>
    </row>
    <row r="46" spans="1:20" ht="15" customHeight="1">
      <c r="A46" s="100" t="s">
        <v>49</v>
      </c>
      <c r="B46" s="31" t="s">
        <v>50</v>
      </c>
      <c r="C46" s="18">
        <f t="shared" si="9"/>
        <v>4307.353</v>
      </c>
      <c r="D46" s="16">
        <v>3550</v>
      </c>
      <c r="E46" s="16">
        <v>757.353</v>
      </c>
      <c r="F46" s="24">
        <f>G46+H46</f>
        <v>6232.853</v>
      </c>
      <c r="G46" s="36">
        <v>5300</v>
      </c>
      <c r="H46" s="36">
        <v>932.853</v>
      </c>
      <c r="I46" s="10">
        <f t="shared" si="1"/>
        <v>69.10724510910173</v>
      </c>
      <c r="J46" s="10">
        <f t="shared" si="1"/>
        <v>66.98113207547169</v>
      </c>
      <c r="K46" s="10">
        <f t="shared" si="1"/>
        <v>81.1867464648771</v>
      </c>
      <c r="L46" s="18">
        <f>M46+N46</f>
        <v>7287.11</v>
      </c>
      <c r="M46" s="16">
        <v>5650</v>
      </c>
      <c r="N46" s="16">
        <v>1637.11</v>
      </c>
      <c r="O46" s="10">
        <f>C46/L46*100</f>
        <v>59.10920790272138</v>
      </c>
      <c r="P46" s="10"/>
      <c r="Q46" s="10">
        <f>E46/N46*100</f>
        <v>46.26158291134988</v>
      </c>
      <c r="R46" s="17">
        <f t="shared" si="4"/>
        <v>-2979.7569999999996</v>
      </c>
      <c r="S46" s="17">
        <f t="shared" si="3"/>
        <v>-2100</v>
      </c>
      <c r="T46" s="17">
        <f t="shared" si="3"/>
        <v>-879.757</v>
      </c>
    </row>
    <row r="47" spans="3:14" s="11" customFormat="1" ht="15.75">
      <c r="C47" s="19"/>
      <c r="D47" s="19"/>
      <c r="E47" s="19"/>
      <c r="F47" s="25"/>
      <c r="G47" s="25"/>
      <c r="H47" s="28"/>
      <c r="L47" s="34"/>
      <c r="M47" s="35"/>
      <c r="N47" s="35"/>
    </row>
    <row r="48" spans="3:14" s="11" customFormat="1" ht="12">
      <c r="C48" s="19"/>
      <c r="D48" s="19"/>
      <c r="E48" s="19"/>
      <c r="F48" s="25"/>
      <c r="G48" s="25"/>
      <c r="H48" s="28"/>
      <c r="L48" s="19"/>
      <c r="M48" s="19"/>
      <c r="N48" s="19"/>
    </row>
    <row r="49" spans="3:14" s="11" customFormat="1" ht="12">
      <c r="C49" s="19"/>
      <c r="D49" s="19"/>
      <c r="E49" s="19"/>
      <c r="F49" s="25"/>
      <c r="G49" s="25"/>
      <c r="H49" s="28"/>
      <c r="L49" s="19"/>
      <c r="M49" s="19"/>
      <c r="N49" s="19"/>
    </row>
    <row r="50" spans="3:14" s="11" customFormat="1" ht="12">
      <c r="C50" s="19"/>
      <c r="D50" s="19"/>
      <c r="E50" s="19"/>
      <c r="F50" s="25"/>
      <c r="G50" s="25"/>
      <c r="H50" s="28"/>
      <c r="L50" s="19"/>
      <c r="M50" s="19"/>
      <c r="N50" s="19"/>
    </row>
    <row r="51" spans="3:14" s="11" customFormat="1" ht="12">
      <c r="C51" s="19"/>
      <c r="D51" s="19"/>
      <c r="E51" s="19"/>
      <c r="F51" s="25"/>
      <c r="G51" s="25"/>
      <c r="H51" s="28"/>
      <c r="L51" s="19"/>
      <c r="M51" s="19"/>
      <c r="N51" s="19"/>
    </row>
    <row r="52" spans="3:14" s="11" customFormat="1" ht="12">
      <c r="C52" s="19"/>
      <c r="D52" s="19"/>
      <c r="E52" s="19"/>
      <c r="F52" s="25"/>
      <c r="G52" s="25"/>
      <c r="H52" s="28"/>
      <c r="L52" s="19"/>
      <c r="M52" s="19"/>
      <c r="N52" s="19"/>
    </row>
    <row r="53" spans="3:14" s="11" customFormat="1" ht="12">
      <c r="C53" s="19"/>
      <c r="D53" s="19"/>
      <c r="E53" s="19"/>
      <c r="F53" s="25"/>
      <c r="G53" s="25"/>
      <c r="H53" s="28"/>
      <c r="L53" s="19"/>
      <c r="M53" s="19"/>
      <c r="N53" s="19"/>
    </row>
    <row r="54" spans="3:14" s="11" customFormat="1" ht="12">
      <c r="C54" s="19"/>
      <c r="D54" s="19"/>
      <c r="E54" s="19"/>
      <c r="F54" s="25"/>
      <c r="G54" s="25"/>
      <c r="H54" s="28"/>
      <c r="L54" s="19"/>
      <c r="M54" s="19"/>
      <c r="N54" s="19"/>
    </row>
    <row r="55" spans="3:14" s="11" customFormat="1" ht="12">
      <c r="C55" s="19"/>
      <c r="D55" s="19"/>
      <c r="E55" s="19"/>
      <c r="F55" s="25"/>
      <c r="G55" s="25"/>
      <c r="H55" s="28"/>
      <c r="L55" s="19"/>
      <c r="M55" s="19"/>
      <c r="N55" s="19"/>
    </row>
    <row r="56" spans="3:14" s="11" customFormat="1" ht="12">
      <c r="C56" s="19"/>
      <c r="D56" s="19"/>
      <c r="E56" s="19"/>
      <c r="F56" s="25"/>
      <c r="G56" s="25"/>
      <c r="H56" s="28"/>
      <c r="L56" s="19"/>
      <c r="M56" s="19"/>
      <c r="N56" s="19"/>
    </row>
    <row r="57" spans="3:14" s="11" customFormat="1" ht="12">
      <c r="C57" s="19"/>
      <c r="D57" s="19"/>
      <c r="E57" s="19"/>
      <c r="F57" s="25"/>
      <c r="G57" s="25"/>
      <c r="H57" s="28"/>
      <c r="L57" s="19"/>
      <c r="M57" s="19"/>
      <c r="N57" s="19"/>
    </row>
    <row r="58" spans="3:14" s="11" customFormat="1" ht="12">
      <c r="C58" s="19"/>
      <c r="D58" s="19"/>
      <c r="E58" s="19"/>
      <c r="F58" s="25"/>
      <c r="G58" s="25"/>
      <c r="H58" s="28"/>
      <c r="L58" s="19"/>
      <c r="M58" s="19"/>
      <c r="N58" s="19"/>
    </row>
    <row r="59" spans="3:14" s="11" customFormat="1" ht="12">
      <c r="C59" s="19"/>
      <c r="D59" s="19"/>
      <c r="E59" s="19"/>
      <c r="F59" s="25"/>
      <c r="G59" s="25"/>
      <c r="H59" s="28"/>
      <c r="L59" s="19"/>
      <c r="M59" s="19"/>
      <c r="N59" s="19"/>
    </row>
    <row r="60" spans="3:14" s="11" customFormat="1" ht="12">
      <c r="C60" s="19"/>
      <c r="D60" s="19"/>
      <c r="E60" s="19"/>
      <c r="F60" s="25"/>
      <c r="G60" s="25"/>
      <c r="H60" s="28"/>
      <c r="L60" s="19"/>
      <c r="M60" s="19"/>
      <c r="N60" s="19"/>
    </row>
    <row r="61" spans="3:14" s="11" customFormat="1" ht="12">
      <c r="C61" s="19"/>
      <c r="D61" s="19"/>
      <c r="E61" s="19"/>
      <c r="F61" s="25"/>
      <c r="G61" s="25"/>
      <c r="H61" s="28"/>
      <c r="L61" s="19"/>
      <c r="M61" s="19"/>
      <c r="N61" s="19"/>
    </row>
    <row r="62" spans="3:14" s="11" customFormat="1" ht="12">
      <c r="C62" s="19"/>
      <c r="D62" s="19"/>
      <c r="E62" s="19"/>
      <c r="F62" s="25"/>
      <c r="G62" s="25"/>
      <c r="H62" s="28"/>
      <c r="L62" s="19"/>
      <c r="M62" s="19"/>
      <c r="N62" s="19"/>
    </row>
    <row r="63" spans="3:14" s="11" customFormat="1" ht="12">
      <c r="C63" s="19"/>
      <c r="D63" s="19"/>
      <c r="E63" s="19"/>
      <c r="F63" s="25"/>
      <c r="G63" s="25"/>
      <c r="H63" s="28"/>
      <c r="L63" s="19"/>
      <c r="M63" s="19"/>
      <c r="N63" s="19"/>
    </row>
    <row r="64" spans="3:14" s="11" customFormat="1" ht="12">
      <c r="C64" s="19"/>
      <c r="D64" s="19"/>
      <c r="E64" s="19"/>
      <c r="F64" s="25"/>
      <c r="G64" s="25"/>
      <c r="H64" s="28"/>
      <c r="L64" s="19"/>
      <c r="M64" s="19"/>
      <c r="N64" s="19"/>
    </row>
    <row r="65" spans="3:14" s="11" customFormat="1" ht="12">
      <c r="C65" s="19"/>
      <c r="D65" s="19"/>
      <c r="E65" s="19"/>
      <c r="F65" s="25"/>
      <c r="G65" s="25"/>
      <c r="H65" s="28"/>
      <c r="L65" s="19"/>
      <c r="M65" s="19"/>
      <c r="N65" s="19"/>
    </row>
    <row r="66" spans="3:14" s="11" customFormat="1" ht="12">
      <c r="C66" s="19"/>
      <c r="D66" s="19"/>
      <c r="E66" s="19"/>
      <c r="F66" s="25"/>
      <c r="G66" s="25"/>
      <c r="H66" s="28"/>
      <c r="L66" s="19"/>
      <c r="M66" s="19"/>
      <c r="N66" s="19"/>
    </row>
    <row r="67" spans="3:14" s="11" customFormat="1" ht="12">
      <c r="C67" s="19"/>
      <c r="D67" s="19"/>
      <c r="E67" s="19"/>
      <c r="F67" s="25"/>
      <c r="G67" s="25"/>
      <c r="H67" s="28"/>
      <c r="L67" s="19"/>
      <c r="M67" s="19"/>
      <c r="N67" s="19"/>
    </row>
    <row r="68" spans="3:14" s="11" customFormat="1" ht="12">
      <c r="C68" s="19"/>
      <c r="D68" s="19"/>
      <c r="E68" s="19"/>
      <c r="F68" s="25"/>
      <c r="G68" s="25"/>
      <c r="H68" s="28"/>
      <c r="L68" s="19"/>
      <c r="M68" s="19"/>
      <c r="N68" s="19"/>
    </row>
    <row r="69" spans="3:14" s="11" customFormat="1" ht="12">
      <c r="C69" s="19"/>
      <c r="D69" s="19"/>
      <c r="E69" s="19"/>
      <c r="F69" s="25"/>
      <c r="G69" s="25"/>
      <c r="H69" s="28"/>
      <c r="L69" s="19"/>
      <c r="M69" s="19"/>
      <c r="N69" s="19"/>
    </row>
    <row r="70" spans="3:14" s="11" customFormat="1" ht="12">
      <c r="C70" s="19"/>
      <c r="D70" s="19"/>
      <c r="E70" s="19"/>
      <c r="F70" s="25"/>
      <c r="G70" s="25"/>
      <c r="H70" s="28"/>
      <c r="L70" s="19"/>
      <c r="M70" s="19"/>
      <c r="N70" s="19"/>
    </row>
    <row r="71" spans="3:14" s="11" customFormat="1" ht="12">
      <c r="C71" s="19"/>
      <c r="D71" s="19"/>
      <c r="E71" s="19"/>
      <c r="F71" s="25"/>
      <c r="G71" s="25"/>
      <c r="H71" s="28"/>
      <c r="L71" s="19"/>
      <c r="M71" s="19"/>
      <c r="N71" s="19"/>
    </row>
    <row r="72" spans="3:14" s="11" customFormat="1" ht="12">
      <c r="C72" s="19"/>
      <c r="D72" s="19"/>
      <c r="E72" s="19"/>
      <c r="F72" s="25"/>
      <c r="G72" s="25"/>
      <c r="H72" s="28"/>
      <c r="L72" s="19"/>
      <c r="M72" s="19"/>
      <c r="N72" s="19"/>
    </row>
    <row r="73" spans="3:14" s="11" customFormat="1" ht="12">
      <c r="C73" s="19"/>
      <c r="D73" s="19"/>
      <c r="E73" s="19"/>
      <c r="F73" s="25"/>
      <c r="G73" s="25"/>
      <c r="H73" s="28"/>
      <c r="L73" s="19"/>
      <c r="M73" s="19"/>
      <c r="N73" s="19"/>
    </row>
    <row r="74" spans="3:14" s="11" customFormat="1" ht="12">
      <c r="C74" s="19"/>
      <c r="D74" s="19"/>
      <c r="E74" s="19"/>
      <c r="F74" s="25"/>
      <c r="G74" s="25"/>
      <c r="H74" s="28"/>
      <c r="L74" s="19"/>
      <c r="M74" s="19"/>
      <c r="N74" s="19"/>
    </row>
    <row r="75" spans="3:14" s="11" customFormat="1" ht="12">
      <c r="C75" s="19"/>
      <c r="D75" s="19"/>
      <c r="E75" s="19"/>
      <c r="F75" s="25"/>
      <c r="G75" s="25"/>
      <c r="H75" s="28"/>
      <c r="L75" s="19"/>
      <c r="M75" s="19"/>
      <c r="N75" s="19"/>
    </row>
    <row r="76" spans="3:14" s="11" customFormat="1" ht="12">
      <c r="C76" s="19"/>
      <c r="D76" s="19"/>
      <c r="E76" s="19"/>
      <c r="F76" s="25"/>
      <c r="G76" s="25"/>
      <c r="H76" s="28"/>
      <c r="L76" s="19"/>
      <c r="M76" s="19"/>
      <c r="N76" s="19"/>
    </row>
    <row r="77" spans="3:14" s="11" customFormat="1" ht="12">
      <c r="C77" s="19"/>
      <c r="D77" s="19"/>
      <c r="E77" s="19"/>
      <c r="F77" s="25"/>
      <c r="G77" s="25"/>
      <c r="H77" s="28"/>
      <c r="L77" s="19"/>
      <c r="M77" s="19"/>
      <c r="N77" s="19"/>
    </row>
    <row r="78" spans="3:14" s="11" customFormat="1" ht="12">
      <c r="C78" s="19"/>
      <c r="D78" s="19"/>
      <c r="E78" s="19"/>
      <c r="F78" s="25"/>
      <c r="G78" s="25"/>
      <c r="H78" s="28"/>
      <c r="L78" s="19"/>
      <c r="M78" s="19"/>
      <c r="N78" s="19"/>
    </row>
    <row r="79" spans="3:14" s="11" customFormat="1" ht="12">
      <c r="C79" s="19"/>
      <c r="D79" s="19"/>
      <c r="E79" s="19"/>
      <c r="F79" s="25"/>
      <c r="G79" s="25"/>
      <c r="H79" s="28"/>
      <c r="L79" s="19"/>
      <c r="M79" s="19"/>
      <c r="N79" s="19"/>
    </row>
    <row r="80" spans="3:14" s="11" customFormat="1" ht="12">
      <c r="C80" s="19"/>
      <c r="D80" s="19"/>
      <c r="E80" s="19"/>
      <c r="F80" s="25"/>
      <c r="G80" s="25"/>
      <c r="H80" s="28"/>
      <c r="L80" s="19"/>
      <c r="M80" s="19"/>
      <c r="N80" s="19"/>
    </row>
    <row r="81" spans="3:14" s="11" customFormat="1" ht="12">
      <c r="C81" s="19"/>
      <c r="D81" s="19"/>
      <c r="E81" s="19"/>
      <c r="F81" s="25"/>
      <c r="G81" s="25"/>
      <c r="H81" s="28"/>
      <c r="L81" s="19"/>
      <c r="M81" s="19"/>
      <c r="N81" s="19"/>
    </row>
    <row r="82" spans="3:14" s="11" customFormat="1" ht="12">
      <c r="C82" s="19"/>
      <c r="D82" s="19"/>
      <c r="E82" s="19"/>
      <c r="F82" s="25"/>
      <c r="G82" s="25"/>
      <c r="H82" s="28"/>
      <c r="L82" s="19"/>
      <c r="M82" s="19"/>
      <c r="N82" s="19"/>
    </row>
    <row r="83" spans="3:14" s="11" customFormat="1" ht="12">
      <c r="C83" s="19"/>
      <c r="D83" s="19"/>
      <c r="E83" s="19"/>
      <c r="F83" s="25"/>
      <c r="G83" s="25"/>
      <c r="H83" s="28"/>
      <c r="L83" s="19"/>
      <c r="M83" s="19"/>
      <c r="N83" s="19"/>
    </row>
    <row r="84" spans="3:14" s="11" customFormat="1" ht="12">
      <c r="C84" s="19"/>
      <c r="D84" s="19"/>
      <c r="E84" s="19"/>
      <c r="F84" s="25"/>
      <c r="G84" s="25"/>
      <c r="H84" s="28"/>
      <c r="L84" s="19"/>
      <c r="M84" s="19"/>
      <c r="N84" s="19"/>
    </row>
    <row r="85" spans="3:14" s="11" customFormat="1" ht="12">
      <c r="C85" s="19"/>
      <c r="D85" s="19"/>
      <c r="E85" s="19"/>
      <c r="F85" s="25"/>
      <c r="G85" s="25"/>
      <c r="H85" s="28"/>
      <c r="L85" s="19"/>
      <c r="M85" s="19"/>
      <c r="N85" s="19"/>
    </row>
    <row r="86" spans="3:14" s="11" customFormat="1" ht="12">
      <c r="C86" s="19"/>
      <c r="D86" s="19"/>
      <c r="E86" s="19"/>
      <c r="F86" s="25"/>
      <c r="G86" s="25"/>
      <c r="H86" s="28"/>
      <c r="L86" s="19"/>
      <c r="M86" s="19"/>
      <c r="N86" s="19"/>
    </row>
    <row r="87" spans="3:14" s="11" customFormat="1" ht="12">
      <c r="C87" s="19"/>
      <c r="D87" s="19"/>
      <c r="E87" s="19"/>
      <c r="F87" s="25"/>
      <c r="G87" s="25"/>
      <c r="H87" s="28"/>
      <c r="L87" s="19"/>
      <c r="M87" s="19"/>
      <c r="N87" s="19"/>
    </row>
    <row r="88" spans="3:14" s="11" customFormat="1" ht="12">
      <c r="C88" s="19"/>
      <c r="D88" s="19"/>
      <c r="E88" s="19"/>
      <c r="F88" s="25"/>
      <c r="G88" s="25"/>
      <c r="H88" s="28"/>
      <c r="L88" s="19"/>
      <c r="M88" s="19"/>
      <c r="N88" s="19"/>
    </row>
    <row r="89" spans="3:14" s="11" customFormat="1" ht="12">
      <c r="C89" s="19"/>
      <c r="D89" s="19"/>
      <c r="E89" s="19"/>
      <c r="F89" s="25"/>
      <c r="G89" s="25"/>
      <c r="H89" s="28"/>
      <c r="L89" s="19"/>
      <c r="M89" s="19"/>
      <c r="N89" s="19"/>
    </row>
    <row r="90" spans="3:14" s="11" customFormat="1" ht="12">
      <c r="C90" s="19"/>
      <c r="D90" s="19"/>
      <c r="E90" s="19"/>
      <c r="F90" s="25"/>
      <c r="G90" s="25"/>
      <c r="H90" s="28"/>
      <c r="L90" s="19"/>
      <c r="M90" s="19"/>
      <c r="N90" s="19"/>
    </row>
    <row r="91" spans="3:14" s="11" customFormat="1" ht="12">
      <c r="C91" s="19"/>
      <c r="D91" s="19"/>
      <c r="E91" s="19"/>
      <c r="F91" s="25"/>
      <c r="G91" s="25"/>
      <c r="H91" s="28"/>
      <c r="L91" s="19"/>
      <c r="M91" s="19"/>
      <c r="N91" s="19"/>
    </row>
    <row r="92" spans="3:14" s="11" customFormat="1" ht="12">
      <c r="C92" s="19"/>
      <c r="D92" s="19"/>
      <c r="E92" s="19"/>
      <c r="F92" s="25"/>
      <c r="G92" s="25"/>
      <c r="H92" s="28"/>
      <c r="L92" s="19"/>
      <c r="M92" s="19"/>
      <c r="N92" s="19"/>
    </row>
    <row r="93" spans="3:14" s="11" customFormat="1" ht="12">
      <c r="C93" s="19"/>
      <c r="D93" s="19"/>
      <c r="E93" s="19"/>
      <c r="F93" s="25"/>
      <c r="G93" s="25"/>
      <c r="H93" s="28"/>
      <c r="L93" s="19"/>
      <c r="M93" s="19"/>
      <c r="N93" s="19"/>
    </row>
    <row r="94" spans="3:14" s="11" customFormat="1" ht="12">
      <c r="C94" s="19"/>
      <c r="D94" s="19"/>
      <c r="E94" s="19"/>
      <c r="F94" s="25"/>
      <c r="G94" s="25"/>
      <c r="H94" s="28"/>
      <c r="L94" s="19"/>
      <c r="M94" s="19"/>
      <c r="N94" s="19"/>
    </row>
    <row r="95" spans="3:14" s="11" customFormat="1" ht="12">
      <c r="C95" s="19"/>
      <c r="D95" s="19"/>
      <c r="E95" s="19"/>
      <c r="F95" s="25"/>
      <c r="G95" s="25"/>
      <c r="H95" s="28"/>
      <c r="L95" s="19"/>
      <c r="M95" s="19"/>
      <c r="N95" s="19"/>
    </row>
    <row r="96" spans="3:14" s="11" customFormat="1" ht="12">
      <c r="C96" s="19"/>
      <c r="D96" s="19"/>
      <c r="E96" s="19"/>
      <c r="F96" s="25"/>
      <c r="G96" s="25"/>
      <c r="H96" s="28"/>
      <c r="L96" s="19"/>
      <c r="M96" s="19"/>
      <c r="N96" s="19"/>
    </row>
    <row r="97" spans="3:14" s="11" customFormat="1" ht="12">
      <c r="C97" s="19"/>
      <c r="D97" s="19"/>
      <c r="E97" s="19"/>
      <c r="F97" s="25"/>
      <c r="G97" s="25"/>
      <c r="H97" s="28"/>
      <c r="L97" s="19"/>
      <c r="M97" s="19"/>
      <c r="N97" s="19"/>
    </row>
    <row r="98" spans="3:14" s="11" customFormat="1" ht="12">
      <c r="C98" s="19"/>
      <c r="D98" s="19"/>
      <c r="E98" s="19"/>
      <c r="F98" s="25"/>
      <c r="G98" s="25"/>
      <c r="H98" s="28"/>
      <c r="L98" s="19"/>
      <c r="M98" s="19"/>
      <c r="N98" s="19"/>
    </row>
    <row r="99" spans="3:14" s="11" customFormat="1" ht="12">
      <c r="C99" s="19"/>
      <c r="D99" s="19"/>
      <c r="E99" s="19"/>
      <c r="F99" s="25"/>
      <c r="G99" s="25"/>
      <c r="H99" s="28"/>
      <c r="L99" s="19"/>
      <c r="M99" s="19"/>
      <c r="N99" s="19"/>
    </row>
    <row r="100" spans="3:14" s="11" customFormat="1" ht="12">
      <c r="C100" s="19"/>
      <c r="D100" s="19"/>
      <c r="E100" s="19"/>
      <c r="F100" s="25"/>
      <c r="G100" s="25"/>
      <c r="H100" s="28"/>
      <c r="L100" s="19"/>
      <c r="M100" s="19"/>
      <c r="N100" s="19"/>
    </row>
    <row r="101" spans="3:14" s="11" customFormat="1" ht="12">
      <c r="C101" s="19"/>
      <c r="D101" s="19"/>
      <c r="E101" s="19"/>
      <c r="F101" s="25"/>
      <c r="G101" s="25"/>
      <c r="H101" s="28"/>
      <c r="L101" s="19"/>
      <c r="M101" s="19"/>
      <c r="N101" s="19"/>
    </row>
    <row r="102" spans="3:14" s="11" customFormat="1" ht="12">
      <c r="C102" s="19"/>
      <c r="D102" s="19"/>
      <c r="E102" s="19"/>
      <c r="F102" s="25"/>
      <c r="G102" s="25"/>
      <c r="H102" s="28"/>
      <c r="L102" s="19"/>
      <c r="M102" s="19"/>
      <c r="N102" s="19"/>
    </row>
    <row r="103" spans="3:14" s="11" customFormat="1" ht="12">
      <c r="C103" s="19"/>
      <c r="D103" s="19"/>
      <c r="E103" s="19"/>
      <c r="F103" s="25"/>
      <c r="G103" s="25"/>
      <c r="H103" s="28"/>
      <c r="L103" s="19"/>
      <c r="M103" s="19"/>
      <c r="N103" s="19"/>
    </row>
    <row r="104" spans="3:14" s="11" customFormat="1" ht="12">
      <c r="C104" s="19"/>
      <c r="D104" s="19"/>
      <c r="E104" s="19"/>
      <c r="F104" s="25"/>
      <c r="G104" s="25"/>
      <c r="H104" s="28"/>
      <c r="L104" s="19"/>
      <c r="M104" s="19"/>
      <c r="N104" s="19"/>
    </row>
    <row r="105" spans="3:14" s="11" customFormat="1" ht="12">
      <c r="C105" s="19"/>
      <c r="D105" s="19"/>
      <c r="E105" s="19"/>
      <c r="F105" s="25"/>
      <c r="G105" s="25"/>
      <c r="H105" s="28"/>
      <c r="L105" s="19"/>
      <c r="M105" s="19"/>
      <c r="N105" s="19"/>
    </row>
    <row r="106" spans="3:14" s="11" customFormat="1" ht="12">
      <c r="C106" s="19"/>
      <c r="D106" s="19"/>
      <c r="E106" s="19"/>
      <c r="F106" s="25"/>
      <c r="G106" s="25"/>
      <c r="H106" s="28"/>
      <c r="L106" s="19"/>
      <c r="M106" s="19"/>
      <c r="N106" s="19"/>
    </row>
    <row r="107" spans="3:14" s="11" customFormat="1" ht="12">
      <c r="C107" s="19"/>
      <c r="D107" s="19"/>
      <c r="E107" s="19"/>
      <c r="F107" s="25"/>
      <c r="G107" s="25"/>
      <c r="H107" s="28"/>
      <c r="L107" s="19"/>
      <c r="M107" s="19"/>
      <c r="N107" s="19"/>
    </row>
    <row r="108" spans="3:14" s="11" customFormat="1" ht="12">
      <c r="C108" s="19"/>
      <c r="D108" s="19"/>
      <c r="E108" s="19"/>
      <c r="F108" s="25"/>
      <c r="G108" s="25"/>
      <c r="H108" s="28"/>
      <c r="L108" s="19"/>
      <c r="M108" s="19"/>
      <c r="N108" s="19"/>
    </row>
    <row r="109" spans="3:14" s="11" customFormat="1" ht="12">
      <c r="C109" s="19"/>
      <c r="D109" s="19"/>
      <c r="E109" s="19"/>
      <c r="F109" s="25"/>
      <c r="G109" s="25"/>
      <c r="H109" s="28"/>
      <c r="L109" s="19"/>
      <c r="M109" s="19"/>
      <c r="N109" s="19"/>
    </row>
    <row r="110" spans="3:14" s="11" customFormat="1" ht="12">
      <c r="C110" s="19"/>
      <c r="D110" s="19"/>
      <c r="E110" s="19"/>
      <c r="F110" s="25"/>
      <c r="G110" s="25"/>
      <c r="H110" s="28"/>
      <c r="L110" s="19"/>
      <c r="M110" s="19"/>
      <c r="N110" s="19"/>
    </row>
    <row r="111" spans="3:14" s="11" customFormat="1" ht="12">
      <c r="C111" s="19"/>
      <c r="D111" s="19"/>
      <c r="E111" s="19"/>
      <c r="F111" s="25"/>
      <c r="G111" s="25"/>
      <c r="H111" s="28"/>
      <c r="L111" s="19"/>
      <c r="M111" s="19"/>
      <c r="N111" s="19"/>
    </row>
    <row r="112" spans="3:14" s="11" customFormat="1" ht="12">
      <c r="C112" s="19"/>
      <c r="D112" s="19"/>
      <c r="E112" s="19"/>
      <c r="F112" s="25"/>
      <c r="G112" s="25"/>
      <c r="H112" s="28"/>
      <c r="L112" s="19"/>
      <c r="M112" s="19"/>
      <c r="N112" s="19"/>
    </row>
    <row r="113" spans="3:14" s="11" customFormat="1" ht="12">
      <c r="C113" s="19"/>
      <c r="D113" s="19"/>
      <c r="E113" s="19"/>
      <c r="F113" s="25"/>
      <c r="G113" s="25"/>
      <c r="H113" s="28"/>
      <c r="L113" s="19"/>
      <c r="M113" s="19"/>
      <c r="N113" s="19"/>
    </row>
    <row r="114" spans="3:14" s="11" customFormat="1" ht="12">
      <c r="C114" s="19"/>
      <c r="D114" s="19"/>
      <c r="E114" s="19"/>
      <c r="F114" s="25"/>
      <c r="G114" s="25"/>
      <c r="H114" s="28"/>
      <c r="L114" s="19"/>
      <c r="M114" s="19"/>
      <c r="N114" s="19"/>
    </row>
    <row r="115" spans="3:14" s="11" customFormat="1" ht="12">
      <c r="C115" s="19"/>
      <c r="D115" s="19"/>
      <c r="E115" s="19"/>
      <c r="F115" s="25"/>
      <c r="G115" s="25"/>
      <c r="H115" s="28"/>
      <c r="L115" s="19"/>
      <c r="M115" s="19"/>
      <c r="N115" s="19"/>
    </row>
    <row r="116" spans="3:14" s="11" customFormat="1" ht="12">
      <c r="C116" s="19"/>
      <c r="D116" s="19"/>
      <c r="E116" s="19"/>
      <c r="F116" s="25"/>
      <c r="G116" s="25"/>
      <c r="H116" s="28"/>
      <c r="L116" s="19"/>
      <c r="M116" s="19"/>
      <c r="N116" s="19"/>
    </row>
    <row r="117" spans="3:14" s="11" customFormat="1" ht="12">
      <c r="C117" s="19"/>
      <c r="D117" s="19"/>
      <c r="E117" s="19"/>
      <c r="F117" s="25"/>
      <c r="G117" s="25"/>
      <c r="H117" s="28"/>
      <c r="L117" s="19"/>
      <c r="M117" s="19"/>
      <c r="N117" s="19"/>
    </row>
    <row r="118" spans="3:14" s="11" customFormat="1" ht="12">
      <c r="C118" s="19"/>
      <c r="D118" s="19"/>
      <c r="E118" s="19"/>
      <c r="F118" s="25"/>
      <c r="G118" s="25"/>
      <c r="H118" s="28"/>
      <c r="L118" s="19"/>
      <c r="M118" s="19"/>
      <c r="N118" s="19"/>
    </row>
    <row r="119" spans="3:14" s="11" customFormat="1" ht="12">
      <c r="C119" s="19"/>
      <c r="D119" s="19"/>
      <c r="E119" s="19"/>
      <c r="F119" s="25"/>
      <c r="G119" s="25"/>
      <c r="H119" s="28"/>
      <c r="L119" s="19"/>
      <c r="M119" s="19"/>
      <c r="N119" s="19"/>
    </row>
    <row r="120" spans="3:14" s="11" customFormat="1" ht="12">
      <c r="C120" s="19"/>
      <c r="D120" s="19"/>
      <c r="E120" s="19"/>
      <c r="F120" s="25"/>
      <c r="G120" s="25"/>
      <c r="H120" s="28"/>
      <c r="L120" s="19"/>
      <c r="M120" s="19"/>
      <c r="N120" s="19"/>
    </row>
    <row r="121" spans="3:14" s="11" customFormat="1" ht="12">
      <c r="C121" s="19"/>
      <c r="D121" s="19"/>
      <c r="E121" s="19"/>
      <c r="F121" s="25"/>
      <c r="G121" s="25"/>
      <c r="H121" s="28"/>
      <c r="L121" s="19"/>
      <c r="M121" s="19"/>
      <c r="N121" s="19"/>
    </row>
    <row r="122" spans="3:14" s="11" customFormat="1" ht="12">
      <c r="C122" s="19"/>
      <c r="D122" s="19"/>
      <c r="E122" s="19"/>
      <c r="F122" s="25"/>
      <c r="G122" s="25"/>
      <c r="H122" s="28"/>
      <c r="L122" s="19"/>
      <c r="M122" s="19"/>
      <c r="N122" s="19"/>
    </row>
    <row r="123" spans="3:14" s="11" customFormat="1" ht="12">
      <c r="C123" s="19"/>
      <c r="D123" s="19"/>
      <c r="E123" s="19"/>
      <c r="F123" s="25"/>
      <c r="G123" s="25"/>
      <c r="H123" s="28"/>
      <c r="L123" s="19"/>
      <c r="M123" s="19"/>
      <c r="N123" s="19"/>
    </row>
    <row r="124" spans="3:14" s="11" customFormat="1" ht="12">
      <c r="C124" s="19"/>
      <c r="D124" s="19"/>
      <c r="E124" s="19"/>
      <c r="F124" s="25"/>
      <c r="G124" s="25"/>
      <c r="H124" s="28"/>
      <c r="L124" s="19"/>
      <c r="M124" s="19"/>
      <c r="N124" s="19"/>
    </row>
    <row r="125" spans="3:14" s="11" customFormat="1" ht="12">
      <c r="C125" s="19"/>
      <c r="D125" s="19"/>
      <c r="E125" s="19"/>
      <c r="F125" s="25"/>
      <c r="G125" s="25"/>
      <c r="H125" s="28"/>
      <c r="L125" s="19"/>
      <c r="M125" s="19"/>
      <c r="N125" s="19"/>
    </row>
    <row r="126" spans="3:14" s="11" customFormat="1" ht="12">
      <c r="C126" s="19"/>
      <c r="D126" s="19"/>
      <c r="E126" s="19"/>
      <c r="F126" s="25"/>
      <c r="G126" s="25"/>
      <c r="H126" s="28"/>
      <c r="L126" s="19"/>
      <c r="M126" s="19"/>
      <c r="N126" s="19"/>
    </row>
    <row r="127" spans="3:14" s="11" customFormat="1" ht="12">
      <c r="C127" s="19"/>
      <c r="D127" s="19"/>
      <c r="E127" s="19"/>
      <c r="F127" s="25"/>
      <c r="G127" s="25"/>
      <c r="H127" s="28"/>
      <c r="L127" s="19"/>
      <c r="M127" s="19"/>
      <c r="N127" s="19"/>
    </row>
    <row r="128" spans="3:14" s="11" customFormat="1" ht="12">
      <c r="C128" s="19"/>
      <c r="D128" s="19"/>
      <c r="E128" s="19"/>
      <c r="F128" s="25"/>
      <c r="G128" s="25"/>
      <c r="H128" s="28"/>
      <c r="L128" s="19"/>
      <c r="M128" s="19"/>
      <c r="N128" s="19"/>
    </row>
    <row r="129" spans="3:14" s="11" customFormat="1" ht="12">
      <c r="C129" s="19"/>
      <c r="D129" s="19"/>
      <c r="E129" s="19"/>
      <c r="F129" s="25"/>
      <c r="G129" s="25"/>
      <c r="H129" s="28"/>
      <c r="L129" s="19"/>
      <c r="M129" s="19"/>
      <c r="N129" s="19"/>
    </row>
    <row r="130" spans="3:14" s="11" customFormat="1" ht="12">
      <c r="C130" s="19"/>
      <c r="D130" s="19"/>
      <c r="E130" s="19"/>
      <c r="F130" s="25"/>
      <c r="G130" s="25"/>
      <c r="H130" s="28"/>
      <c r="L130" s="19"/>
      <c r="M130" s="19"/>
      <c r="N130" s="19"/>
    </row>
    <row r="131" spans="3:14" s="11" customFormat="1" ht="12">
      <c r="C131" s="19"/>
      <c r="D131" s="19"/>
      <c r="E131" s="19"/>
      <c r="F131" s="25"/>
      <c r="G131" s="25"/>
      <c r="H131" s="28"/>
      <c r="L131" s="19"/>
      <c r="M131" s="19"/>
      <c r="N131" s="19"/>
    </row>
    <row r="132" spans="3:14" s="11" customFormat="1" ht="12">
      <c r="C132" s="19"/>
      <c r="D132" s="19"/>
      <c r="E132" s="19"/>
      <c r="F132" s="25"/>
      <c r="G132" s="25"/>
      <c r="H132" s="28"/>
      <c r="L132" s="19"/>
      <c r="M132" s="19"/>
      <c r="N132" s="19"/>
    </row>
    <row r="133" spans="3:14" s="11" customFormat="1" ht="12">
      <c r="C133" s="19"/>
      <c r="D133" s="19"/>
      <c r="E133" s="19"/>
      <c r="F133" s="25"/>
      <c r="G133" s="25"/>
      <c r="H133" s="28"/>
      <c r="L133" s="19"/>
      <c r="M133" s="19"/>
      <c r="N133" s="19"/>
    </row>
    <row r="134" spans="3:14" s="11" customFormat="1" ht="12">
      <c r="C134" s="19"/>
      <c r="D134" s="19"/>
      <c r="E134" s="19"/>
      <c r="F134" s="25"/>
      <c r="G134" s="25"/>
      <c r="H134" s="28"/>
      <c r="L134" s="19"/>
      <c r="M134" s="19"/>
      <c r="N134" s="19"/>
    </row>
    <row r="135" spans="3:14" s="11" customFormat="1" ht="12">
      <c r="C135" s="19"/>
      <c r="D135" s="19"/>
      <c r="E135" s="19"/>
      <c r="F135" s="25"/>
      <c r="G135" s="25"/>
      <c r="H135" s="28"/>
      <c r="L135" s="19"/>
      <c r="M135" s="19"/>
      <c r="N135" s="19"/>
    </row>
    <row r="136" spans="3:14" s="11" customFormat="1" ht="12">
      <c r="C136" s="19"/>
      <c r="D136" s="19"/>
      <c r="E136" s="19"/>
      <c r="F136" s="25"/>
      <c r="G136" s="25"/>
      <c r="H136" s="28"/>
      <c r="L136" s="19"/>
      <c r="M136" s="19"/>
      <c r="N136" s="19"/>
    </row>
    <row r="137" spans="3:14" s="11" customFormat="1" ht="12">
      <c r="C137" s="19"/>
      <c r="D137" s="19"/>
      <c r="E137" s="19"/>
      <c r="F137" s="25"/>
      <c r="G137" s="25"/>
      <c r="H137" s="28"/>
      <c r="L137" s="19"/>
      <c r="M137" s="19"/>
      <c r="N137" s="19"/>
    </row>
    <row r="138" spans="3:14" s="11" customFormat="1" ht="12">
      <c r="C138" s="19"/>
      <c r="D138" s="19"/>
      <c r="E138" s="19"/>
      <c r="F138" s="25"/>
      <c r="G138" s="25"/>
      <c r="H138" s="28"/>
      <c r="L138" s="19"/>
      <c r="M138" s="19"/>
      <c r="N138" s="19"/>
    </row>
    <row r="139" spans="3:14" s="11" customFormat="1" ht="12">
      <c r="C139" s="19"/>
      <c r="D139" s="19"/>
      <c r="E139" s="19"/>
      <c r="F139" s="25"/>
      <c r="G139" s="25"/>
      <c r="H139" s="28"/>
      <c r="L139" s="19"/>
      <c r="M139" s="19"/>
      <c r="N139" s="19"/>
    </row>
    <row r="140" spans="3:14" s="11" customFormat="1" ht="12">
      <c r="C140" s="19"/>
      <c r="D140" s="19"/>
      <c r="E140" s="19"/>
      <c r="F140" s="25"/>
      <c r="G140" s="25"/>
      <c r="H140" s="28"/>
      <c r="L140" s="19"/>
      <c r="M140" s="19"/>
      <c r="N140" s="19"/>
    </row>
    <row r="141" spans="3:14" s="11" customFormat="1" ht="12">
      <c r="C141" s="19"/>
      <c r="D141" s="19"/>
      <c r="E141" s="19"/>
      <c r="F141" s="25"/>
      <c r="G141" s="25"/>
      <c r="H141" s="28"/>
      <c r="L141" s="19"/>
      <c r="M141" s="19"/>
      <c r="N141" s="19"/>
    </row>
    <row r="142" spans="3:14" s="11" customFormat="1" ht="12">
      <c r="C142" s="19"/>
      <c r="D142" s="19"/>
      <c r="E142" s="19"/>
      <c r="F142" s="25"/>
      <c r="G142" s="25"/>
      <c r="H142" s="28"/>
      <c r="L142" s="19"/>
      <c r="M142" s="19"/>
      <c r="N142" s="19"/>
    </row>
    <row r="143" spans="3:14" s="11" customFormat="1" ht="12">
      <c r="C143" s="19"/>
      <c r="D143" s="19"/>
      <c r="E143" s="19"/>
      <c r="F143" s="25"/>
      <c r="G143" s="25"/>
      <c r="H143" s="28"/>
      <c r="L143" s="19"/>
      <c r="M143" s="19"/>
      <c r="N143" s="19"/>
    </row>
    <row r="144" spans="3:14" s="11" customFormat="1" ht="12">
      <c r="C144" s="19"/>
      <c r="D144" s="19"/>
      <c r="E144" s="19"/>
      <c r="F144" s="25"/>
      <c r="G144" s="25"/>
      <c r="H144" s="28"/>
      <c r="L144" s="19"/>
      <c r="M144" s="19"/>
      <c r="N144" s="19"/>
    </row>
    <row r="145" spans="3:14" s="11" customFormat="1" ht="12">
      <c r="C145" s="19"/>
      <c r="D145" s="19"/>
      <c r="E145" s="19"/>
      <c r="F145" s="25"/>
      <c r="G145" s="25"/>
      <c r="H145" s="28"/>
      <c r="L145" s="19"/>
      <c r="M145" s="19"/>
      <c r="N145" s="19"/>
    </row>
    <row r="146" spans="3:14" s="11" customFormat="1" ht="12">
      <c r="C146" s="19"/>
      <c r="D146" s="19"/>
      <c r="E146" s="19"/>
      <c r="F146" s="25"/>
      <c r="G146" s="25"/>
      <c r="H146" s="28"/>
      <c r="L146" s="19"/>
      <c r="M146" s="19"/>
      <c r="N146" s="19"/>
    </row>
    <row r="147" spans="3:14" s="11" customFormat="1" ht="12">
      <c r="C147" s="19"/>
      <c r="D147" s="19"/>
      <c r="E147" s="19"/>
      <c r="F147" s="25"/>
      <c r="G147" s="25"/>
      <c r="H147" s="28"/>
      <c r="L147" s="19"/>
      <c r="M147" s="19"/>
      <c r="N147" s="19"/>
    </row>
    <row r="148" spans="3:14" s="11" customFormat="1" ht="12">
      <c r="C148" s="19"/>
      <c r="D148" s="19"/>
      <c r="E148" s="19"/>
      <c r="F148" s="25"/>
      <c r="G148" s="25"/>
      <c r="H148" s="28"/>
      <c r="L148" s="19"/>
      <c r="M148" s="19"/>
      <c r="N148" s="19"/>
    </row>
    <row r="149" spans="3:14" s="11" customFormat="1" ht="12">
      <c r="C149" s="19"/>
      <c r="D149" s="19"/>
      <c r="E149" s="19"/>
      <c r="F149" s="25"/>
      <c r="G149" s="25"/>
      <c r="H149" s="28"/>
      <c r="L149" s="19"/>
      <c r="M149" s="19"/>
      <c r="N149" s="19"/>
    </row>
    <row r="150" spans="3:14" s="11" customFormat="1" ht="12">
      <c r="C150" s="19"/>
      <c r="D150" s="19"/>
      <c r="E150" s="19"/>
      <c r="F150" s="25"/>
      <c r="G150" s="25"/>
      <c r="H150" s="28"/>
      <c r="L150" s="19"/>
      <c r="M150" s="19"/>
      <c r="N150" s="19"/>
    </row>
    <row r="151" spans="3:14" s="11" customFormat="1" ht="12">
      <c r="C151" s="19"/>
      <c r="D151" s="19"/>
      <c r="E151" s="19"/>
      <c r="F151" s="25"/>
      <c r="G151" s="25"/>
      <c r="H151" s="28"/>
      <c r="L151" s="19"/>
      <c r="M151" s="19"/>
      <c r="N151" s="19"/>
    </row>
    <row r="152" spans="3:14" s="11" customFormat="1" ht="12">
      <c r="C152" s="19"/>
      <c r="D152" s="19"/>
      <c r="E152" s="19"/>
      <c r="F152" s="25"/>
      <c r="G152" s="25"/>
      <c r="H152" s="28"/>
      <c r="L152" s="19"/>
      <c r="M152" s="19"/>
      <c r="N152" s="19"/>
    </row>
    <row r="153" spans="3:14" s="11" customFormat="1" ht="12">
      <c r="C153" s="19"/>
      <c r="D153" s="19"/>
      <c r="E153" s="19"/>
      <c r="F153" s="25"/>
      <c r="G153" s="25"/>
      <c r="H153" s="28"/>
      <c r="L153" s="19"/>
      <c r="M153" s="19"/>
      <c r="N153" s="19"/>
    </row>
    <row r="154" spans="3:14" s="11" customFormat="1" ht="12">
      <c r="C154" s="19"/>
      <c r="D154" s="19"/>
      <c r="E154" s="19"/>
      <c r="F154" s="25"/>
      <c r="G154" s="25"/>
      <c r="H154" s="28"/>
      <c r="L154" s="19"/>
      <c r="M154" s="19"/>
      <c r="N154" s="19"/>
    </row>
    <row r="155" spans="3:14" s="11" customFormat="1" ht="12">
      <c r="C155" s="19"/>
      <c r="D155" s="19"/>
      <c r="E155" s="19"/>
      <c r="F155" s="25"/>
      <c r="G155" s="25"/>
      <c r="H155" s="28"/>
      <c r="L155" s="19"/>
      <c r="M155" s="19"/>
      <c r="N155" s="19"/>
    </row>
    <row r="156" spans="3:14" s="11" customFormat="1" ht="12">
      <c r="C156" s="19"/>
      <c r="D156" s="19"/>
      <c r="E156" s="19"/>
      <c r="F156" s="25"/>
      <c r="G156" s="25"/>
      <c r="H156" s="28"/>
      <c r="L156" s="19"/>
      <c r="M156" s="19"/>
      <c r="N156" s="19"/>
    </row>
    <row r="157" spans="3:14" s="11" customFormat="1" ht="12">
      <c r="C157" s="19"/>
      <c r="D157" s="19"/>
      <c r="E157" s="19"/>
      <c r="F157" s="25"/>
      <c r="G157" s="25"/>
      <c r="H157" s="28"/>
      <c r="L157" s="19"/>
      <c r="M157" s="19"/>
      <c r="N157" s="19"/>
    </row>
    <row r="158" spans="3:14" s="11" customFormat="1" ht="12">
      <c r="C158" s="19"/>
      <c r="D158" s="19"/>
      <c r="E158" s="19"/>
      <c r="F158" s="25"/>
      <c r="G158" s="25"/>
      <c r="H158" s="28"/>
      <c r="L158" s="19"/>
      <c r="M158" s="19"/>
      <c r="N158" s="19"/>
    </row>
    <row r="159" spans="3:14" s="11" customFormat="1" ht="12">
      <c r="C159" s="19"/>
      <c r="D159" s="19"/>
      <c r="E159" s="19"/>
      <c r="F159" s="25"/>
      <c r="G159" s="25"/>
      <c r="H159" s="28"/>
      <c r="L159" s="19"/>
      <c r="M159" s="19"/>
      <c r="N159" s="19"/>
    </row>
    <row r="160" spans="3:14" s="11" customFormat="1" ht="12">
      <c r="C160" s="19"/>
      <c r="D160" s="19"/>
      <c r="E160" s="19"/>
      <c r="F160" s="25"/>
      <c r="G160" s="25"/>
      <c r="H160" s="28"/>
      <c r="L160" s="19"/>
      <c r="M160" s="19"/>
      <c r="N160" s="19"/>
    </row>
    <row r="161" spans="3:14" s="11" customFormat="1" ht="12">
      <c r="C161" s="19"/>
      <c r="D161" s="19"/>
      <c r="E161" s="19"/>
      <c r="F161" s="25"/>
      <c r="G161" s="25"/>
      <c r="H161" s="28"/>
      <c r="L161" s="19"/>
      <c r="M161" s="19"/>
      <c r="N161" s="19"/>
    </row>
    <row r="162" spans="3:14" s="11" customFormat="1" ht="12">
      <c r="C162" s="19"/>
      <c r="D162" s="19"/>
      <c r="E162" s="19"/>
      <c r="F162" s="25"/>
      <c r="G162" s="25"/>
      <c r="H162" s="28"/>
      <c r="L162" s="19"/>
      <c r="M162" s="19"/>
      <c r="N162" s="19"/>
    </row>
    <row r="163" spans="3:14" s="11" customFormat="1" ht="12">
      <c r="C163" s="19"/>
      <c r="D163" s="19"/>
      <c r="E163" s="19"/>
      <c r="F163" s="25"/>
      <c r="G163" s="25"/>
      <c r="H163" s="28"/>
      <c r="L163" s="19"/>
      <c r="M163" s="19"/>
      <c r="N163" s="19"/>
    </row>
    <row r="164" spans="3:14" s="11" customFormat="1" ht="12">
      <c r="C164" s="19"/>
      <c r="D164" s="19"/>
      <c r="E164" s="19"/>
      <c r="F164" s="25"/>
      <c r="G164" s="25"/>
      <c r="H164" s="28"/>
      <c r="L164" s="19"/>
      <c r="M164" s="19"/>
      <c r="N164" s="19"/>
    </row>
    <row r="165" spans="3:14" s="11" customFormat="1" ht="12">
      <c r="C165" s="19"/>
      <c r="D165" s="19"/>
      <c r="E165" s="19"/>
      <c r="F165" s="25"/>
      <c r="G165" s="25"/>
      <c r="H165" s="28"/>
      <c r="L165" s="19"/>
      <c r="M165" s="19"/>
      <c r="N165" s="19"/>
    </row>
    <row r="166" spans="3:14" s="11" customFormat="1" ht="12">
      <c r="C166" s="19"/>
      <c r="D166" s="19"/>
      <c r="E166" s="19"/>
      <c r="F166" s="25"/>
      <c r="G166" s="25"/>
      <c r="H166" s="28"/>
      <c r="L166" s="19"/>
      <c r="M166" s="19"/>
      <c r="N166" s="19"/>
    </row>
    <row r="167" spans="3:14" s="11" customFormat="1" ht="12">
      <c r="C167" s="19"/>
      <c r="D167" s="19"/>
      <c r="E167" s="19"/>
      <c r="F167" s="25"/>
      <c r="G167" s="25"/>
      <c r="H167" s="28"/>
      <c r="L167" s="19"/>
      <c r="M167" s="19"/>
      <c r="N167" s="19"/>
    </row>
    <row r="168" spans="3:14" s="11" customFormat="1" ht="12">
      <c r="C168" s="19"/>
      <c r="D168" s="19"/>
      <c r="E168" s="19"/>
      <c r="F168" s="25"/>
      <c r="G168" s="25"/>
      <c r="H168" s="28"/>
      <c r="L168" s="19"/>
      <c r="M168" s="19"/>
      <c r="N168" s="19"/>
    </row>
    <row r="169" spans="3:14" s="11" customFormat="1" ht="12">
      <c r="C169" s="19"/>
      <c r="D169" s="19"/>
      <c r="E169" s="19"/>
      <c r="F169" s="25"/>
      <c r="G169" s="25"/>
      <c r="H169" s="28"/>
      <c r="L169" s="19"/>
      <c r="M169" s="19"/>
      <c r="N169" s="19"/>
    </row>
    <row r="170" spans="3:14" s="11" customFormat="1" ht="12">
      <c r="C170" s="19"/>
      <c r="D170" s="19"/>
      <c r="E170" s="19"/>
      <c r="F170" s="25"/>
      <c r="G170" s="25"/>
      <c r="H170" s="28"/>
      <c r="L170" s="19"/>
      <c r="M170" s="19"/>
      <c r="N170" s="19"/>
    </row>
    <row r="171" spans="3:14" s="11" customFormat="1" ht="12">
      <c r="C171" s="19"/>
      <c r="D171" s="19"/>
      <c r="E171" s="19"/>
      <c r="F171" s="25"/>
      <c r="G171" s="25"/>
      <c r="H171" s="28"/>
      <c r="L171" s="19"/>
      <c r="M171" s="19"/>
      <c r="N171" s="19"/>
    </row>
    <row r="172" spans="3:14" s="11" customFormat="1" ht="12">
      <c r="C172" s="19"/>
      <c r="D172" s="19"/>
      <c r="E172" s="19"/>
      <c r="F172" s="25"/>
      <c r="G172" s="25"/>
      <c r="H172" s="28"/>
      <c r="L172" s="19"/>
      <c r="M172" s="19"/>
      <c r="N172" s="19"/>
    </row>
    <row r="173" spans="3:14" s="11" customFormat="1" ht="12">
      <c r="C173" s="19"/>
      <c r="D173" s="19"/>
      <c r="E173" s="19"/>
      <c r="F173" s="25"/>
      <c r="G173" s="25"/>
      <c r="H173" s="28"/>
      <c r="L173" s="19"/>
      <c r="M173" s="19"/>
      <c r="N173" s="19"/>
    </row>
    <row r="174" spans="3:14" s="11" customFormat="1" ht="12">
      <c r="C174" s="19"/>
      <c r="D174" s="19"/>
      <c r="E174" s="19"/>
      <c r="F174" s="25"/>
      <c r="G174" s="25"/>
      <c r="H174" s="28"/>
      <c r="L174" s="19"/>
      <c r="M174" s="19"/>
      <c r="N174" s="19"/>
    </row>
    <row r="175" spans="3:14" s="11" customFormat="1" ht="12">
      <c r="C175" s="19"/>
      <c r="D175" s="19"/>
      <c r="E175" s="19"/>
      <c r="F175" s="25"/>
      <c r="G175" s="25"/>
      <c r="H175" s="28"/>
      <c r="L175" s="19"/>
      <c r="M175" s="19"/>
      <c r="N175" s="19"/>
    </row>
    <row r="176" spans="3:14" s="11" customFormat="1" ht="12">
      <c r="C176" s="19"/>
      <c r="D176" s="19"/>
      <c r="E176" s="19"/>
      <c r="F176" s="25"/>
      <c r="G176" s="25"/>
      <c r="H176" s="28"/>
      <c r="L176" s="19"/>
      <c r="M176" s="19"/>
      <c r="N176" s="19"/>
    </row>
    <row r="177" spans="3:14" s="11" customFormat="1" ht="12">
      <c r="C177" s="19"/>
      <c r="D177" s="19"/>
      <c r="E177" s="19"/>
      <c r="F177" s="25"/>
      <c r="G177" s="25"/>
      <c r="H177" s="28"/>
      <c r="L177" s="19"/>
      <c r="M177" s="19"/>
      <c r="N177" s="19"/>
    </row>
    <row r="178" spans="3:14" s="11" customFormat="1" ht="12">
      <c r="C178" s="19"/>
      <c r="D178" s="19"/>
      <c r="E178" s="19"/>
      <c r="F178" s="25"/>
      <c r="G178" s="25"/>
      <c r="H178" s="28"/>
      <c r="L178" s="19"/>
      <c r="M178" s="19"/>
      <c r="N178" s="19"/>
    </row>
    <row r="179" spans="3:14" s="11" customFormat="1" ht="12">
      <c r="C179" s="19"/>
      <c r="D179" s="19"/>
      <c r="E179" s="19"/>
      <c r="F179" s="25"/>
      <c r="G179" s="25"/>
      <c r="H179" s="28"/>
      <c r="L179" s="19"/>
      <c r="M179" s="19"/>
      <c r="N179" s="19"/>
    </row>
    <row r="180" spans="3:14" s="11" customFormat="1" ht="12">
      <c r="C180" s="19"/>
      <c r="D180" s="19"/>
      <c r="E180" s="19"/>
      <c r="F180" s="25"/>
      <c r="G180" s="25"/>
      <c r="H180" s="28"/>
      <c r="L180" s="19"/>
      <c r="M180" s="19"/>
      <c r="N180" s="19"/>
    </row>
    <row r="181" spans="3:14" s="11" customFormat="1" ht="12">
      <c r="C181" s="19"/>
      <c r="D181" s="19"/>
      <c r="E181" s="19"/>
      <c r="F181" s="25"/>
      <c r="G181" s="25"/>
      <c r="H181" s="28"/>
      <c r="L181" s="19"/>
      <c r="M181" s="19"/>
      <c r="N181" s="19"/>
    </row>
    <row r="182" spans="3:14" s="11" customFormat="1" ht="12">
      <c r="C182" s="19"/>
      <c r="D182" s="19"/>
      <c r="E182" s="19"/>
      <c r="F182" s="25"/>
      <c r="G182" s="25"/>
      <c r="H182" s="28"/>
      <c r="L182" s="19"/>
      <c r="M182" s="19"/>
      <c r="N182" s="19"/>
    </row>
    <row r="183" spans="3:14" s="11" customFormat="1" ht="12">
      <c r="C183" s="19"/>
      <c r="D183" s="19"/>
      <c r="E183" s="19"/>
      <c r="F183" s="25"/>
      <c r="G183" s="25"/>
      <c r="H183" s="28"/>
      <c r="L183" s="19"/>
      <c r="M183" s="19"/>
      <c r="N183" s="19"/>
    </row>
    <row r="184" spans="3:14" s="11" customFormat="1" ht="12">
      <c r="C184" s="19"/>
      <c r="D184" s="19"/>
      <c r="E184" s="19"/>
      <c r="F184" s="25"/>
      <c r="G184" s="25"/>
      <c r="H184" s="28"/>
      <c r="L184" s="19"/>
      <c r="M184" s="19"/>
      <c r="N184" s="19"/>
    </row>
    <row r="185" spans="3:14" s="11" customFormat="1" ht="12">
      <c r="C185" s="19"/>
      <c r="D185" s="19"/>
      <c r="E185" s="19"/>
      <c r="F185" s="25"/>
      <c r="G185" s="25"/>
      <c r="H185" s="28"/>
      <c r="L185" s="19"/>
      <c r="M185" s="19"/>
      <c r="N185" s="19"/>
    </row>
    <row r="186" spans="3:14" s="11" customFormat="1" ht="12">
      <c r="C186" s="19"/>
      <c r="D186" s="19"/>
      <c r="E186" s="19"/>
      <c r="F186" s="25"/>
      <c r="G186" s="25"/>
      <c r="H186" s="28"/>
      <c r="L186" s="19"/>
      <c r="M186" s="19"/>
      <c r="N186" s="19"/>
    </row>
    <row r="187" spans="3:14" s="11" customFormat="1" ht="12">
      <c r="C187" s="19"/>
      <c r="D187" s="19"/>
      <c r="E187" s="19"/>
      <c r="F187" s="25"/>
      <c r="G187" s="25"/>
      <c r="H187" s="28"/>
      <c r="L187" s="19"/>
      <c r="M187" s="19"/>
      <c r="N187" s="19"/>
    </row>
    <row r="188" spans="3:14" s="11" customFormat="1" ht="12">
      <c r="C188" s="19"/>
      <c r="D188" s="19"/>
      <c r="E188" s="19"/>
      <c r="F188" s="25"/>
      <c r="G188" s="25"/>
      <c r="H188" s="28"/>
      <c r="L188" s="19"/>
      <c r="M188" s="19"/>
      <c r="N188" s="19"/>
    </row>
    <row r="189" spans="3:14" s="11" customFormat="1" ht="12">
      <c r="C189" s="19"/>
      <c r="D189" s="19"/>
      <c r="E189" s="19"/>
      <c r="F189" s="25"/>
      <c r="G189" s="25"/>
      <c r="H189" s="28"/>
      <c r="L189" s="19"/>
      <c r="M189" s="19"/>
      <c r="N189" s="19"/>
    </row>
    <row r="190" spans="3:14" s="11" customFormat="1" ht="12">
      <c r="C190" s="19"/>
      <c r="D190" s="19"/>
      <c r="E190" s="19"/>
      <c r="F190" s="25"/>
      <c r="G190" s="25"/>
      <c r="H190" s="28"/>
      <c r="L190" s="19"/>
      <c r="M190" s="19"/>
      <c r="N190" s="19"/>
    </row>
    <row r="191" spans="3:14" s="11" customFormat="1" ht="12">
      <c r="C191" s="19"/>
      <c r="D191" s="19"/>
      <c r="E191" s="19"/>
      <c r="F191" s="25"/>
      <c r="G191" s="25"/>
      <c r="H191" s="28"/>
      <c r="L191" s="19"/>
      <c r="M191" s="19"/>
      <c r="N191" s="19"/>
    </row>
    <row r="192" spans="3:14" s="11" customFormat="1" ht="12">
      <c r="C192" s="19"/>
      <c r="D192" s="19"/>
      <c r="E192" s="19"/>
      <c r="F192" s="25"/>
      <c r="G192" s="25"/>
      <c r="H192" s="28"/>
      <c r="L192" s="19"/>
      <c r="M192" s="19"/>
      <c r="N192" s="19"/>
    </row>
    <row r="193" spans="3:14" s="11" customFormat="1" ht="12">
      <c r="C193" s="19"/>
      <c r="D193" s="19"/>
      <c r="E193" s="19"/>
      <c r="F193" s="25"/>
      <c r="G193" s="25"/>
      <c r="H193" s="28"/>
      <c r="L193" s="19"/>
      <c r="M193" s="19"/>
      <c r="N193" s="19"/>
    </row>
    <row r="194" spans="3:14" s="11" customFormat="1" ht="12">
      <c r="C194" s="19"/>
      <c r="D194" s="19"/>
      <c r="E194" s="19"/>
      <c r="F194" s="25"/>
      <c r="G194" s="25"/>
      <c r="H194" s="28"/>
      <c r="L194" s="19"/>
      <c r="M194" s="19"/>
      <c r="N194" s="19"/>
    </row>
    <row r="195" spans="3:14" s="11" customFormat="1" ht="12">
      <c r="C195" s="19"/>
      <c r="D195" s="19"/>
      <c r="E195" s="19"/>
      <c r="F195" s="25"/>
      <c r="G195" s="25"/>
      <c r="H195" s="28"/>
      <c r="L195" s="19"/>
      <c r="M195" s="19"/>
      <c r="N195" s="19"/>
    </row>
    <row r="196" spans="3:14" s="11" customFormat="1" ht="12">
      <c r="C196" s="19"/>
      <c r="D196" s="19"/>
      <c r="E196" s="19"/>
      <c r="F196" s="25"/>
      <c r="G196" s="25"/>
      <c r="H196" s="28"/>
      <c r="L196" s="19"/>
      <c r="M196" s="19"/>
      <c r="N196" s="19"/>
    </row>
    <row r="197" spans="3:14" s="11" customFormat="1" ht="12">
      <c r="C197" s="19"/>
      <c r="D197" s="19"/>
      <c r="E197" s="19"/>
      <c r="F197" s="25"/>
      <c r="G197" s="25"/>
      <c r="H197" s="28"/>
      <c r="L197" s="19"/>
      <c r="M197" s="19"/>
      <c r="N197" s="19"/>
    </row>
    <row r="198" spans="3:14" s="11" customFormat="1" ht="12">
      <c r="C198" s="19"/>
      <c r="D198" s="19"/>
      <c r="E198" s="19"/>
      <c r="F198" s="25"/>
      <c r="G198" s="25"/>
      <c r="H198" s="28"/>
      <c r="L198" s="19"/>
      <c r="M198" s="19"/>
      <c r="N198" s="19"/>
    </row>
    <row r="199" spans="3:14" s="11" customFormat="1" ht="12">
      <c r="C199" s="19"/>
      <c r="D199" s="19"/>
      <c r="E199" s="19"/>
      <c r="F199" s="25"/>
      <c r="G199" s="25"/>
      <c r="H199" s="28"/>
      <c r="L199" s="19"/>
      <c r="M199" s="19"/>
      <c r="N199" s="19"/>
    </row>
    <row r="200" spans="3:14" s="11" customFormat="1" ht="12">
      <c r="C200" s="19"/>
      <c r="D200" s="19"/>
      <c r="E200" s="19"/>
      <c r="F200" s="25"/>
      <c r="G200" s="25"/>
      <c r="H200" s="28"/>
      <c r="L200" s="19"/>
      <c r="M200" s="19"/>
      <c r="N200" s="19"/>
    </row>
    <row r="201" spans="3:14" s="11" customFormat="1" ht="12">
      <c r="C201" s="19"/>
      <c r="D201" s="19"/>
      <c r="E201" s="19"/>
      <c r="F201" s="25"/>
      <c r="G201" s="25"/>
      <c r="H201" s="28"/>
      <c r="L201" s="19"/>
      <c r="M201" s="19"/>
      <c r="N201" s="19"/>
    </row>
    <row r="202" spans="3:14" s="11" customFormat="1" ht="12">
      <c r="C202" s="19"/>
      <c r="D202" s="19"/>
      <c r="E202" s="19"/>
      <c r="F202" s="25"/>
      <c r="G202" s="25"/>
      <c r="H202" s="28"/>
      <c r="L202" s="19"/>
      <c r="M202" s="19"/>
      <c r="N202" s="19"/>
    </row>
    <row r="203" spans="3:14" s="11" customFormat="1" ht="12">
      <c r="C203" s="19"/>
      <c r="D203" s="19"/>
      <c r="E203" s="19"/>
      <c r="F203" s="25"/>
      <c r="G203" s="25"/>
      <c r="H203" s="28"/>
      <c r="L203" s="19"/>
      <c r="M203" s="19"/>
      <c r="N203" s="19"/>
    </row>
    <row r="204" spans="3:14" s="11" customFormat="1" ht="12">
      <c r="C204" s="19"/>
      <c r="D204" s="19"/>
      <c r="E204" s="19"/>
      <c r="F204" s="25"/>
      <c r="G204" s="25"/>
      <c r="H204" s="28"/>
      <c r="L204" s="19"/>
      <c r="M204" s="19"/>
      <c r="N204" s="19"/>
    </row>
    <row r="205" spans="3:14" s="11" customFormat="1" ht="12">
      <c r="C205" s="19"/>
      <c r="D205" s="19"/>
      <c r="E205" s="19"/>
      <c r="F205" s="25"/>
      <c r="G205" s="25"/>
      <c r="H205" s="28"/>
      <c r="L205" s="19"/>
      <c r="M205" s="19"/>
      <c r="N205" s="19"/>
    </row>
    <row r="206" spans="3:14" s="11" customFormat="1" ht="12">
      <c r="C206" s="19"/>
      <c r="D206" s="19"/>
      <c r="E206" s="19"/>
      <c r="F206" s="25"/>
      <c r="G206" s="25"/>
      <c r="H206" s="28"/>
      <c r="L206" s="19"/>
      <c r="M206" s="19"/>
      <c r="N206" s="19"/>
    </row>
    <row r="207" spans="3:14" s="11" customFormat="1" ht="12">
      <c r="C207" s="19"/>
      <c r="D207" s="19"/>
      <c r="E207" s="19"/>
      <c r="F207" s="25"/>
      <c r="G207" s="25"/>
      <c r="H207" s="28"/>
      <c r="L207" s="19"/>
      <c r="M207" s="19"/>
      <c r="N207" s="19"/>
    </row>
    <row r="208" spans="3:14" s="11" customFormat="1" ht="12">
      <c r="C208" s="19"/>
      <c r="D208" s="19"/>
      <c r="E208" s="19"/>
      <c r="F208" s="25"/>
      <c r="G208" s="25"/>
      <c r="H208" s="28"/>
      <c r="L208" s="19"/>
      <c r="M208" s="19"/>
      <c r="N208" s="19"/>
    </row>
    <row r="209" spans="3:14" s="11" customFormat="1" ht="12">
      <c r="C209" s="19"/>
      <c r="D209" s="19"/>
      <c r="E209" s="19"/>
      <c r="F209" s="25"/>
      <c r="G209" s="25"/>
      <c r="H209" s="28"/>
      <c r="L209" s="19"/>
      <c r="M209" s="19"/>
      <c r="N209" s="19"/>
    </row>
    <row r="210" spans="3:14" s="11" customFormat="1" ht="12">
      <c r="C210" s="19"/>
      <c r="D210" s="19"/>
      <c r="E210" s="19"/>
      <c r="F210" s="25"/>
      <c r="G210" s="25"/>
      <c r="H210" s="28"/>
      <c r="L210" s="19"/>
      <c r="M210" s="19"/>
      <c r="N210" s="19"/>
    </row>
    <row r="211" spans="3:14" s="11" customFormat="1" ht="12">
      <c r="C211" s="19"/>
      <c r="D211" s="19"/>
      <c r="E211" s="19"/>
      <c r="F211" s="25"/>
      <c r="G211" s="25"/>
      <c r="H211" s="28"/>
      <c r="L211" s="19"/>
      <c r="M211" s="19"/>
      <c r="N211" s="19"/>
    </row>
    <row r="212" spans="3:14" s="11" customFormat="1" ht="12">
      <c r="C212" s="19"/>
      <c r="D212" s="19"/>
      <c r="E212" s="19"/>
      <c r="F212" s="25"/>
      <c r="G212" s="25"/>
      <c r="H212" s="28"/>
      <c r="L212" s="19"/>
      <c r="M212" s="19"/>
      <c r="N212" s="19"/>
    </row>
    <row r="213" spans="3:14" s="11" customFormat="1" ht="12">
      <c r="C213" s="19"/>
      <c r="D213" s="19"/>
      <c r="E213" s="19"/>
      <c r="F213" s="25"/>
      <c r="G213" s="25"/>
      <c r="H213" s="28"/>
      <c r="L213" s="19"/>
      <c r="M213" s="19"/>
      <c r="N213" s="19"/>
    </row>
    <row r="214" spans="3:14" s="11" customFormat="1" ht="12">
      <c r="C214" s="19"/>
      <c r="D214" s="19"/>
      <c r="E214" s="19"/>
      <c r="F214" s="25"/>
      <c r="G214" s="25"/>
      <c r="H214" s="28"/>
      <c r="L214" s="19"/>
      <c r="M214" s="19"/>
      <c r="N214" s="19"/>
    </row>
    <row r="215" spans="3:14" s="11" customFormat="1" ht="12">
      <c r="C215" s="19"/>
      <c r="D215" s="19"/>
      <c r="E215" s="19"/>
      <c r="F215" s="25"/>
      <c r="G215" s="25"/>
      <c r="H215" s="28"/>
      <c r="L215" s="19"/>
      <c r="M215" s="19"/>
      <c r="N215" s="19"/>
    </row>
    <row r="216" spans="3:14" s="11" customFormat="1" ht="12">
      <c r="C216" s="19"/>
      <c r="D216" s="19"/>
      <c r="E216" s="19"/>
      <c r="F216" s="25"/>
      <c r="G216" s="25"/>
      <c r="H216" s="28"/>
      <c r="L216" s="19"/>
      <c r="M216" s="19"/>
      <c r="N216" s="19"/>
    </row>
    <row r="217" spans="3:14" s="11" customFormat="1" ht="12">
      <c r="C217" s="19"/>
      <c r="D217" s="19"/>
      <c r="E217" s="19"/>
      <c r="F217" s="25"/>
      <c r="G217" s="25"/>
      <c r="H217" s="28"/>
      <c r="L217" s="19"/>
      <c r="M217" s="19"/>
      <c r="N217" s="19"/>
    </row>
    <row r="218" spans="3:14" s="11" customFormat="1" ht="12">
      <c r="C218" s="19"/>
      <c r="D218" s="19"/>
      <c r="E218" s="19"/>
      <c r="F218" s="25"/>
      <c r="G218" s="25"/>
      <c r="H218" s="28"/>
      <c r="L218" s="19"/>
      <c r="M218" s="19"/>
      <c r="N218" s="19"/>
    </row>
    <row r="219" spans="3:14" s="11" customFormat="1" ht="12">
      <c r="C219" s="19"/>
      <c r="D219" s="19"/>
      <c r="E219" s="19"/>
      <c r="F219" s="25"/>
      <c r="G219" s="25"/>
      <c r="H219" s="28"/>
      <c r="L219" s="19"/>
      <c r="M219" s="19"/>
      <c r="N219" s="19"/>
    </row>
  </sheetData>
  <sheetProtection/>
  <mergeCells count="20">
    <mergeCell ref="G3:H3"/>
    <mergeCell ref="S3:T3"/>
    <mergeCell ref="O2:Q2"/>
    <mergeCell ref="R2:T2"/>
    <mergeCell ref="O3:O4"/>
    <mergeCell ref="P3:Q3"/>
    <mergeCell ref="R3:R4"/>
    <mergeCell ref="L2:N2"/>
    <mergeCell ref="L3:L4"/>
    <mergeCell ref="M3:N3"/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</mergeCells>
  <printOptions/>
  <pageMargins left="0.2362204724409449" right="0.2362204724409449" top="0.15748031496062992" bottom="0.15748031496062992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2022-05-23T09:56:42Z</cp:lastPrinted>
  <dcterms:created xsi:type="dcterms:W3CDTF">2009-11-09T02:31:26Z</dcterms:created>
  <dcterms:modified xsi:type="dcterms:W3CDTF">2022-06-20T07:25:46Z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