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<sst xmlns="http://schemas.openxmlformats.org/spreadsheetml/2006/main" count="183" uniqueCount="183">
  <si>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00021800000050000150</t>
  </si>
  <si>
    <t>00021900000020000150</t>
  </si>
  <si>
    <t>00020210000000000150</t>
  </si>
  <si>
    <t>Земельный налог</t>
  </si>
  <si>
    <t>Дотации бюджетам бюджетной системы Российской Федерации</t>
  </si>
  <si>
    <t>00010701000010000110</t>
  </si>
  <si>
    <t>Налог на имущество физических лиц</t>
  </si>
  <si>
    <t>00010900000000000000</t>
  </si>
  <si>
    <t>00011204000000000120</t>
  </si>
  <si>
    <t>00020200000000000000</t>
  </si>
  <si>
    <t>00010907000000000110</t>
  </si>
  <si>
    <t>00011108000000000120</t>
  </si>
  <si>
    <t>00010100000000000000</t>
  </si>
  <si>
    <t>ДОХОДЫ ОТ ПРОДАЖИ МАТЕРИАЛЬНЫХ И НЕМАТЕРИАЛЬНЫХ АКТИВОВ</t>
  </si>
  <si>
    <t>Налог на доходы физических лиц</t>
  </si>
  <si>
    <t>БЕЗВОЗМЕЗДНЫЕ ПОСТУПЛЕНИЯ</t>
  </si>
  <si>
    <t>АДМИНИСТРАТИВНЫЕ ПЛАТЕЖИ И СБОРЫ</t>
  </si>
  <si>
    <t>Безвозмездные поступления от государственных (муниципальных) организаций в бюджеты субъектов Российской Федерации</t>
  </si>
  <si>
    <t>00010904000000000110</t>
  </si>
  <si>
    <t>00010502000020000110</t>
  </si>
  <si>
    <t>00011200000000000000</t>
  </si>
  <si>
    <t>00011301000000000130</t>
  </si>
  <si>
    <t>Единый сельскохозяйственный налог</t>
  </si>
  <si>
    <t>00010804000010000110</t>
  </si>
  <si>
    <t>Доходы от оказания платных услуг (работ)</t>
  </si>
  <si>
    <t>00011100000000000000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</si>
  <si>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</si>
  <si>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сельских поселений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</si>
  <si>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</si>
  <si>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</si>
  <si>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</si>
  <si>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00020300000000000000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</si>
  <si>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</si>
  <si>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00011701000000000180</t>
  </si>
  <si>
    <t>БЕЗВОЗМЕЗДНЫЕ ПОСТУПЛЕНИЯ ОТ НЕГОСУДАРСТВЕННЫХ ОРГАНИЗАЦИЙ</t>
  </si>
  <si>
    <t>Платежи, взимаемые государственными и муниципальными органами (организациями) за выполнение определенных функций</t>
  </si>
  <si>
    <t>00011601000010000140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</si>
  <si>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</si>
  <si>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</si>
  <si>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00010602000020000110</t>
  </si>
  <si>
    <t>00011300000000000000</t>
  </si>
  <si>
    <t>00011201000010000120</t>
  </si>
  <si>
    <t>Проценты, полученные от предоставления бюджетных кредитов внутри страны</t>
  </si>
  <si>
    <t>00020240000000000150</t>
  </si>
  <si>
    <t>Плата за негативное воздействие на окружающую среду</t>
  </si>
  <si>
    <t>00010506000010000110</t>
  </si>
  <si>
    <t>00011105000000000120</t>
  </si>
  <si>
    <t>ПРОЧИЕ БЕЗВОЗМЕЗДНЫЕ ПОСТУПЛЕНИЯ</t>
  </si>
  <si>
    <t>00011502000000000140</t>
  </si>
  <si>
    <t>00020302040020000150</t>
  </si>
  <si>
    <t>00011302000000000130</t>
  </si>
  <si>
    <t>00010901000000000110</t>
  </si>
  <si>
    <t>00011102000000000120</t>
  </si>
  <si>
    <t>00020400000000000000</t>
  </si>
  <si>
    <t>Государственная пошлина по делам, рассматриваемым в судах общей юрисдикции, мировыми судьями</t>
  </si>
  <si>
    <t>00010101000000000110</t>
  </si>
  <si>
    <t>00010300000000000000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</si>
  <si>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</si>
  <si>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00011705000000000180</t>
  </si>
  <si>
    <t>ПЛАТЕЖИ ПРИ ПОЛЬЗОВАНИИ ПРИРОДНЫМИ РЕСУРСАМИ</t>
  </si>
  <si>
    <t>Доходы от продажи земельных участков, находящихся в государственной и муниципальной собственности</t>
  </si>
  <si>
    <t>00011400000000000000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</si>
  <si>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</si>
  <si>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00020702000020000150</t>
  </si>
  <si>
    <t>НАЛОГОВЫЕ И НЕНАЛОГОВЫЕ ДОХОДЫ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</si>
  <si>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</si>
  <si>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Платежи при пользовании недрами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</si>
  <si>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</si>
  <si>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00010606000000000110</t>
  </si>
  <si>
    <t>00011602000020000140</t>
  </si>
  <si>
    <t>БЕЗВОЗМЕЗДНЫЕ ПОСТУПЛЕНИЯ ОТ ГОСУДАРСТВЕННЫХ (МУНИЦИПАЛЬНЫХ) ОРГАНИЗАЦИЙ</t>
  </si>
  <si>
    <t>00011109000000000120</t>
  </si>
  <si>
    <t>БЕЗВОЗМЕЗДНЫЕ ПОСТУПЛЕНИЯ ОТ ДРУГИХ БЮДЖЕТОВ БЮДЖЕТНОЙ СИСТЕМЫ РОССИЙСКОЙ ФЕДЕРАЦИИ</t>
  </si>
  <si>
    <t>00011716000000000180</t>
  </si>
  <si>
    <t>Налог, взимаемый в связи с применением упрощенной системы налогообложения</t>
  </si>
  <si>
    <t>Государственная пошлина за государственную регистрацию, а также за совершение прочих юридически значимых действий</t>
  </si>
  <si>
    <t>00011202000000000120</t>
  </si>
  <si>
    <t>00010500000000000000</t>
  </si>
  <si>
    <t>ЗАДОЛЖЕННОСТЬ И ПЕРЕРАСЧЕТЫ ПО ОТМЕНЕННЫМ НАЛОГАМ, СБОРАМ И ИНЫМ ОБЯЗАТЕЛЬНЫМ ПЛАТЕЖАМ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</si>
  <si>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</si>
  <si>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</si>
  <si>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00010503000010000110</t>
  </si>
  <si>
    <t>ВОЗВРАТ ОСТАТКОВ СУБСИДИЙ, СУБВЕНЦИЙ И ИНЫХ МЕЖБЮДЖЕТНЫХ ТРАНСФЕРТОВ, ИМЕЮЩИХ ЦЕЛЕВОЕ НАЗНАЧЕНИЕ, ПРОШЛЫХ ЛЕТ</t>
  </si>
  <si>
    <t>Сборы за пользование объектами животного мира и за пользование объектами водных биологических ресурсов</t>
  </si>
  <si>
    <t>Прочие безвозмездные поступления в бюджеты субъектов Российской Федерации</t>
  </si>
  <si>
    <t>Налог на добычу полезных ископаемых</t>
  </si>
  <si>
    <t>Доходы бюджета - Всего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</si>
  <si>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</si>
  <si>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00010806000010000110</t>
  </si>
  <si>
    <t>00011500000000000000</t>
  </si>
  <si>
    <t>00011406300000000430</t>
  </si>
  <si>
    <t>00010802000010000110</t>
  </si>
  <si>
    <t>00011406000000000430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</si>
  <si>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</si>
  <si>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прибыль организаций</t>
  </si>
  <si>
    <t>00020230000000000150</t>
  </si>
  <si>
    <t>Налог на прибыль организаций, зачислявшийся до 1 января 2005 года в местные бюджеты</t>
  </si>
  <si>
    <t>Платежи в целях возмещения причиненного ущерба (убытков)</t>
  </si>
  <si>
    <t>Доходы от компенсации затрат государства</t>
  </si>
  <si>
    <t>Налоги на имущество</t>
  </si>
  <si>
    <t>Субвенции бюджетам бюджетной системы Российской Федерации</t>
  </si>
  <si>
    <t>00010600000000000000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</si>
  <si>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</si>
  <si>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</si>
  <si>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НАЛОГИ, СБОРЫ И РЕГУЛЯРНЫЕ ПЛАТЕЖИ ЗА ПОЛЬЗОВАНИЕ ПРИРОДНЫМИ РЕСУРСАМИ</t>
  </si>
  <si>
    <t>00085000000000000000</t>
  </si>
  <si>
    <t>00010906000020000110</t>
  </si>
  <si>
    <t>00011600000000000000</t>
  </si>
  <si>
    <t>Инициативные платежи</t>
  </si>
  <si>
    <t>ПРОЧИЕ НЕНАЛОГОВЫЕ ДОХОДЫ</t>
  </si>
  <si>
    <t>00010504000020000110</t>
  </si>
  <si>
    <t>00020220000000000150</t>
  </si>
  <si>
    <t>00011103000000000120</t>
  </si>
  <si>
    <t>Плата за использование лесов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</si>
  <si>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</si>
  <si>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</si>
  <si>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 на профессиональный доход</t>
  </si>
  <si>
    <t>00010102000010000110</t>
  </si>
  <si>
    <t>ШТРАФЫ, САНКЦИИ, ВОЗМЕЩЕНИЕ УЩЕРБА</t>
  </si>
  <si>
    <t>00011610000000000140</t>
  </si>
  <si>
    <t>ГОСУДАРСТВЕННАЯ ПОШЛИНА</t>
  </si>
  <si>
    <t>00011714000000000150</t>
  </si>
  <si>
    <t>00010803000010000110</t>
  </si>
  <si>
    <t>00010501000000000110</t>
  </si>
  <si>
    <t>Налог на имущество организаций</t>
  </si>
  <si>
    <t>00010700000000000000</t>
  </si>
  <si>
    <t>Платежи, уплачиваемые в целях возмещения вреда</t>
  </si>
  <si>
    <t>00020700000000000000</t>
  </si>
  <si>
    <t>Средства самообложения граждан</t>
  </si>
  <si>
    <t>Налог, взимаемый в связи с применением патентной системы налогообложения</t>
  </si>
  <si>
    <t>ДОХОДЫ ОТ ОКАЗАНИЯ ПЛАТНЫХ УСЛУГ И КОМПЕНСАЦИИ ЗАТРАТ ГОСУДАРСТВА</t>
  </si>
  <si>
    <t>00021800000000000000</t>
  </si>
  <si>
    <t>Доходы от размещения средств бюджетов</t>
  </si>
  <si>
    <t>00011607000000000140</t>
  </si>
  <si>
    <t>НАЛОГИ НА СОВОКУПНЫЙ ДОХОД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</si>
  <si>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</si>
  <si>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00011700000000000000</t>
  </si>
  <si>
    <t>00010604000020000110</t>
  </si>
  <si>
    <t>00020302000020000150</t>
  </si>
  <si>
    <t>00011507000010000140</t>
  </si>
  <si>
    <t>00010302000010000110</t>
  </si>
  <si>
    <t>Прочие налоги и сборы (по отмененным налогам и сборам субъектов Российской Федерации)</t>
  </si>
  <si>
    <t>00021800000040000150</t>
  </si>
  <si>
    <t>00021800000020000150</t>
  </si>
  <si>
    <t>00011107000000000120</t>
  </si>
  <si>
    <t>Единый налог на вмененный доход для отдельных видов деятельности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</si>
  <si>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</si>
  <si>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00010601000000000110</t>
  </si>
  <si>
    <t>Транспортный налог</t>
  </si>
  <si>
    <t>00010800000000000000</t>
  </si>
  <si>
    <t>00010807000010000110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</si>
  <si>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</si>
  <si>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00020705000100000150</t>
  </si>
  <si>
    <t>Акцизы по подакцизным товарам (продукции), производимым на территории Российской Федерации</t>
  </si>
  <si>
    <t>00011611000010000140</t>
  </si>
  <si>
    <t>00010000000000000000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</si>
  <si>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</si>
  <si>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</si>
  <si>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НАЛОГИ НА ИМУЩЕСТВО</t>
  </si>
  <si>
    <t>00020000000000000000</t>
  </si>
  <si>
    <t>Невыясненные поступления</t>
  </si>
  <si>
    <t>00021900000000000000</t>
  </si>
  <si>
    <t>00011715000000000150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</si>
  <si>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</si>
  <si>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00011402000000000000</t>
  </si>
  <si>
    <t>Платежи от государственных и муниципальных унитарных предприятий</t>
  </si>
  <si>
    <t>Административные штрафы, установленные Кодексом Российской Федерации об административных правонарушениях</t>
  </si>
  <si>
    <t>00010704000010000110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</si>
  <si>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</si>
  <si>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</si>
  <si>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</si>
  <si>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</si>
  <si>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</si>
  <si>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</si>
  <si>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00011609000000000140</t>
  </si>
  <si>
    <t>00020705000050000150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</si>
  <si>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</si>
  <si>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Прочие безвозмездные поступления в бюджеты муниципальных районов</t>
  </si>
  <si>
    <t>Сведения об исполнении консолидированного бюджета Республики Алтай по доходам в разрезе видов доходов за девять месяцев 2022 года в сравнении с соответствующим периодом прошлого года</t>
  </si>
  <si>
    <t>Исполнено на 01.10.2021года</t>
  </si>
  <si>
    <t>Исполнено на 01.10.2022 года</t>
  </si>
  <si>
    <t>00010805000010000110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</si>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</sst>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-* #,##0.0\ _₽_-;\-* #,##0.0\ _₽_-;_-* &quot;-&quot;?\ _₽_-;_-@_-"/>
    <numFmt numFmtId="184" formatCode="#,##0.0\ _₽"/>
    <numFmt numFmtId="185" formatCode="#,##0.0"/>
  </numFmts>
  <fonts count="52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10">
      <alignment horizontal="center" vertical="top" wrapText="1"/>
      <protection/>
    </xf>
    <xf numFmtId="0" fontId="3" fillId="0" borderId="11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0" fillId="30" borderId="1" applyNumberFormat="0" applyAlignment="0" applyProtection="0"/>
    <xf numFmtId="0" fontId="43" fillId="27" borderId="8" applyNumberFormat="0" applyAlignment="0" applyProtection="0"/>
    <xf numFmtId="0" fontId="33" fillId="27" borderId="1" applyNumberFormat="0" applyAlignment="0" applyProtection="0"/>
    <xf numFmtId="0" fontId="4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8" borderId="2" applyNumberFormat="0" applyAlignment="0" applyProtection="0"/>
    <xf numFmtId="0" fontId="48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4" fillId="0" borderId="12" xfId="96" applyFont="1" applyFill="1" applyBorder="1" applyAlignment="1">
      <alignment horizontal="left" vertical="top" wrapText="1"/>
      <protection/>
    </xf>
    <xf numFmtId="0" fontId="50" fillId="0" borderId="12" xfId="97" applyFont="1" applyFill="1" applyBorder="1" applyAlignment="1">
      <alignment horizontal="left" vertical="top" wrapText="1"/>
      <protection/>
    </xf>
    <xf numFmtId="0" fontId="5" fillId="0" borderId="12" xfId="96" applyFont="1" applyFill="1" applyBorder="1" applyAlignment="1">
      <alignment horizontal="center" vertical="center" wrapText="1"/>
      <protection/>
    </xf>
    <xf numFmtId="40" fontId="5" fillId="0" borderId="12" xfId="96" applyNumberFormat="1" applyFont="1" applyFill="1" applyBorder="1" applyAlignment="1">
      <alignment horizontal="center" vertical="center" wrapText="1"/>
      <protection/>
    </xf>
    <xf numFmtId="0" fontId="4" fillId="0" borderId="0" xfId="96" applyFont="1" applyFill="1" applyAlignment="1">
      <alignment wrapText="1"/>
      <protection/>
    </xf>
    <xf numFmtId="49" fontId="4" fillId="0" borderId="12" xfId="96" applyNumberFormat="1" applyFont="1" applyFill="1" applyBorder="1" applyAlignment="1">
      <alignment horizontal="center" vertical="center" wrapText="1"/>
      <protection/>
    </xf>
    <xf numFmtId="0" fontId="50" fillId="0" borderId="12" xfId="9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0" fillId="0" borderId="0" xfId="96" applyFill="1" applyAlignment="1">
      <alignment wrapText="1"/>
      <protection/>
    </xf>
    <xf numFmtId="0" fontId="30" fillId="0" borderId="0" xfId="96" applyFill="1">
      <alignment/>
      <protection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4" fontId="51" fillId="0" borderId="12" xfId="105" applyNumberFormat="1" applyFont="1" applyFill="1" applyBorder="1" applyAlignment="1">
      <alignment horizontal="center" vertical="center"/>
    </xf>
    <xf numFmtId="185" fontId="51" fillId="0" borderId="12" xfId="10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5" fillId="0" borderId="12" xfId="96" applyFont="1" applyFill="1" applyBorder="1" applyAlignment="1">
      <alignment horizontal="center" vertical="center" wrapText="1"/>
      <protection/>
    </xf>
    <xf numFmtId="0" fontId="5" fillId="0" borderId="12" xfId="96" applyFont="1" applyFill="1" applyBorder="1" applyAlignment="1">
      <alignment wrapText="1"/>
      <protection/>
    </xf>
    <xf numFmtId="0" fontId="6" fillId="0" borderId="0" xfId="96" applyFont="1" applyFill="1" applyAlignment="1">
      <alignment horizontal="center" vertical="center" wrapText="1"/>
      <protection/>
    </xf>
    <xf numFmtId="0" fontId="29" fillId="0" borderId="0" xfId="96" applyFont="1" applyFill="1" applyAlignment="1">
      <alignment horizontal="center" vertical="center" wrapText="1"/>
      <protection/>
    </xf>
    <xf numFmtId="49" fontId="5" fillId="0" borderId="12" xfId="75" applyNumberFormat="1" applyFont="1" applyFill="1" applyBorder="1" applyAlignment="1" applyProtection="1">
      <alignment horizontal="center" vertical="center" wrapText="1"/>
      <protection/>
    </xf>
    <xf numFmtId="49" fontId="5" fillId="0" borderId="12" xfId="96" applyNumberFormat="1" applyFont="1" applyFill="1" applyBorder="1" applyAlignment="1">
      <alignment horizontal="center" vertical="center" wrapText="1"/>
      <protection/>
    </xf>
    <xf numFmtId="4" fontId="5" fillId="0" borderId="12" xfId="96" applyNumberFormat="1" applyFont="1" applyFill="1" applyBorder="1" applyAlignment="1">
      <alignment horizontal="center" vertical="center" wrapText="1"/>
      <protection/>
    </xf>
    <xf numFmtId="0" fontId="5" fillId="0" borderId="12" xfId="74" applyNumberFormat="1" applyFont="1" applyFill="1" applyBorder="1" applyAlignment="1" applyProtection="1">
      <alignment horizontal="center" vertical="center" wrapText="1"/>
      <protection/>
    </xf>
    <xf numFmtId="49" fontId="50" fillId="0" borderId="12" xfId="0" applyNumberFormat="1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xl40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7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F92"/>
  <sheetViews>
    <sheetView tabSelected="1" zoomScaleSheetLayoutView="100" zoomScalePageLayoutView="0" workbookViewId="0" topLeftCell="A1">
      <selection activeCell="C82" sqref="C82"/>
    </sheetView>
  </sheetViews>
  <sheetFormatPr defaultColWidth="17.875" defaultRowHeight="16.5"/>
  <cols>
    <col min="1" max="1" width="39.875" style="15" customWidth="1"/>
    <col min="2" max="2" width="27.00390625" style="8" customWidth="1"/>
    <col min="3" max="16384" width="17.875" style="8" customWidth="1"/>
  </cols>
  <sheetData>
    <row r="2" spans="1:6" ht="58.5" customHeight="1">
      <c r="A2" s="18" t="s">
        <v>178</v>
      </c>
      <c r="B2" s="19"/>
      <c r="C2" s="19"/>
      <c r="D2" s="19"/>
      <c r="E2" s="19"/>
      <c r="F2" s="19"/>
    </row>
    <row r="3" spans="1:6" ht="16.5">
      <c r="A3" s="9"/>
      <c r="B3" s="10"/>
      <c r="C3" s="10"/>
      <c r="D3" s="10"/>
      <c r="E3" s="10"/>
      <c r="F3" s="5" t="s">
        <v>168</v>
      </c>
    </row>
    <row r="4" spans="1:6" ht="16.5">
      <c r="A4" s="23" t="s">
        <v>169</v>
      </c>
      <c r="B4" s="20" t="s">
        <v>170</v>
      </c>
      <c r="C4" s="22" t="s">
        <v>179</v>
      </c>
      <c r="D4" s="22" t="s">
        <v>180</v>
      </c>
      <c r="E4" s="16" t="s">
        <v>171</v>
      </c>
      <c r="F4" s="17"/>
    </row>
    <row r="5" spans="1:6" ht="47.25">
      <c r="A5" s="16"/>
      <c r="B5" s="21"/>
      <c r="C5" s="22"/>
      <c r="D5" s="16"/>
      <c r="E5" s="4" t="s">
        <v>172</v>
      </c>
      <c r="F5" s="3" t="s">
        <v>173</v>
      </c>
    </row>
    <row r="6" spans="1:6" ht="16.5">
      <c r="A6" s="11" t="s">
        <v>86</v>
      </c>
      <c r="B6" s="12" t="s">
        <v>105</v>
      </c>
      <c r="C6" s="13">
        <f>C7+C73</f>
        <v>21790436.610000003</v>
      </c>
      <c r="D6" s="13">
        <f>D7+D73</f>
        <v>24910117.980000004</v>
      </c>
      <c r="E6" s="13">
        <f>D6-C6</f>
        <v>3119681.370000001</v>
      </c>
      <c r="F6" s="14">
        <f>D6*100/C6</f>
        <v>114.31674557896801</v>
      </c>
    </row>
    <row r="7" spans="1:6" ht="31.5">
      <c r="A7" s="11" t="s">
        <v>64</v>
      </c>
      <c r="B7" s="12" t="s">
        <v>155</v>
      </c>
      <c r="C7" s="13">
        <f>C8+C11+C13+C19+C24+C27+C34+C39+C46+C50+C53+C57+C60+C67</f>
        <v>8049176.270000001</v>
      </c>
      <c r="D7" s="13">
        <f>D8+D11+D13+D19+D24+D27+D34+D39+D46+D50+D53+D57+D60+D67</f>
        <v>9082824.960000003</v>
      </c>
      <c r="E7" s="13">
        <f aca="true" t="shared" si="0" ref="E7:E71">D7-C7</f>
        <v>1033648.6900000013</v>
      </c>
      <c r="F7" s="14">
        <f aca="true" t="shared" si="1" ref="F7:F71">D7*100/C7</f>
        <v>112.84167044337819</v>
      </c>
    </row>
    <row r="8" spans="1:6" ht="16.5">
      <c r="A8" s="11" t="s">
        <v>29</v>
      </c>
      <c r="B8" s="12" t="s">
        <v>12</v>
      </c>
      <c r="C8" s="13">
        <f>SUM(C9:C10)</f>
        <v>3706103.25</v>
      </c>
      <c r="D8" s="13">
        <f>SUM(D9:D10)</f>
        <v>4076433.98</v>
      </c>
      <c r="E8" s="13">
        <f t="shared" si="0"/>
        <v>370330.73</v>
      </c>
      <c r="F8" s="14">
        <f t="shared" si="1"/>
        <v>109.99245582270272</v>
      </c>
    </row>
    <row r="9" spans="1:6" ht="16.5">
      <c r="A9" s="11" t="s">
        <v>94</v>
      </c>
      <c r="B9" s="12" t="s">
        <v>55</v>
      </c>
      <c r="C9" s="13">
        <v>879875.63</v>
      </c>
      <c r="D9" s="13">
        <v>1228519.02</v>
      </c>
      <c r="E9" s="13">
        <f t="shared" si="0"/>
        <v>348643.39</v>
      </c>
      <c r="F9" s="14">
        <f t="shared" si="1"/>
        <v>139.62416711098135</v>
      </c>
    </row>
    <row r="10" spans="1:6" ht="16.5">
      <c r="A10" s="11" t="s">
        <v>14</v>
      </c>
      <c r="B10" s="12" t="s">
        <v>117</v>
      </c>
      <c r="C10" s="13">
        <v>2826227.62</v>
      </c>
      <c r="D10" s="13">
        <v>2847914.96</v>
      </c>
      <c r="E10" s="13">
        <f t="shared" si="0"/>
        <v>21687.33999999985</v>
      </c>
      <c r="F10" s="14">
        <f t="shared" si="1"/>
        <v>100.76735999062949</v>
      </c>
    </row>
    <row r="11" spans="1:6" ht="63">
      <c r="A11" s="11" t="s">
        <v>115</v>
      </c>
      <c r="B11" s="12" t="s">
        <v>56</v>
      </c>
      <c r="C11" s="13">
        <f>C12</f>
        <v>2677179.68</v>
      </c>
      <c r="D11" s="13">
        <f>D12</f>
        <v>2770970.75</v>
      </c>
      <c r="E11" s="13">
        <f t="shared" si="0"/>
        <v>93791.06999999983</v>
      </c>
      <c r="F11" s="14">
        <f t="shared" si="1"/>
        <v>103.50335357393718</v>
      </c>
    </row>
    <row r="12" spans="1:6" ht="47.25">
      <c r="A12" s="11" t="s">
        <v>153</v>
      </c>
      <c r="B12" s="12" t="s">
        <v>140</v>
      </c>
      <c r="C12" s="13">
        <v>2677179.68</v>
      </c>
      <c r="D12" s="13">
        <v>2770970.75</v>
      </c>
      <c r="E12" s="13">
        <f t="shared" si="0"/>
        <v>93791.06999999983</v>
      </c>
      <c r="F12" s="14">
        <f t="shared" si="1"/>
        <v>103.50335357393718</v>
      </c>
    </row>
    <row r="13" spans="1:6" ht="16.5">
      <c r="A13" s="11" t="s">
        <v>134</v>
      </c>
      <c r="B13" s="12" t="s">
        <v>77</v>
      </c>
      <c r="C13" s="13">
        <f>SUM(C14:C18)</f>
        <v>480957.89999999997</v>
      </c>
      <c r="D13" s="13">
        <f>SUM(D14:D18)</f>
        <v>772904.03</v>
      </c>
      <c r="E13" s="13">
        <f t="shared" si="0"/>
        <v>291946.13000000006</v>
      </c>
      <c r="F13" s="14">
        <f t="shared" si="1"/>
        <v>160.70097403535738</v>
      </c>
    </row>
    <row r="14" spans="1:6" ht="31.5">
      <c r="A14" s="11" t="s">
        <v>74</v>
      </c>
      <c r="B14" s="12" t="s">
        <v>123</v>
      </c>
      <c r="C14" s="13">
        <v>425498</v>
      </c>
      <c r="D14" s="13">
        <v>716565.02</v>
      </c>
      <c r="E14" s="13">
        <f t="shared" si="0"/>
        <v>291067.02</v>
      </c>
      <c r="F14" s="14">
        <f t="shared" si="1"/>
        <v>168.40620167427343</v>
      </c>
    </row>
    <row r="15" spans="1:6" ht="31.5">
      <c r="A15" s="11" t="s">
        <v>145</v>
      </c>
      <c r="B15" s="12" t="s">
        <v>19</v>
      </c>
      <c r="C15" s="13">
        <v>20704.67</v>
      </c>
      <c r="D15" s="13">
        <v>-51.13</v>
      </c>
      <c r="E15" s="13">
        <f t="shared" si="0"/>
        <v>-20755.8</v>
      </c>
      <c r="F15" s="14">
        <f t="shared" si="1"/>
        <v>-0.2469491182424062</v>
      </c>
    </row>
    <row r="16" spans="1:6" ht="16.5">
      <c r="A16" s="11" t="s">
        <v>22</v>
      </c>
      <c r="B16" s="12" t="s">
        <v>81</v>
      </c>
      <c r="C16" s="13">
        <v>14143.94</v>
      </c>
      <c r="D16" s="13">
        <v>11351.16</v>
      </c>
      <c r="E16" s="13">
        <f t="shared" si="0"/>
        <v>-2792.7800000000007</v>
      </c>
      <c r="F16" s="14">
        <f t="shared" si="1"/>
        <v>80.25458252792362</v>
      </c>
    </row>
    <row r="17" spans="1:6" ht="31.5">
      <c r="A17" s="11" t="s">
        <v>129</v>
      </c>
      <c r="B17" s="12" t="s">
        <v>110</v>
      </c>
      <c r="C17" s="13">
        <v>15521.63</v>
      </c>
      <c r="D17" s="13">
        <v>32570.25</v>
      </c>
      <c r="E17" s="13">
        <f t="shared" si="0"/>
        <v>17048.620000000003</v>
      </c>
      <c r="F17" s="14">
        <f t="shared" si="1"/>
        <v>209.8378198681453</v>
      </c>
    </row>
    <row r="18" spans="1:6" ht="16.5">
      <c r="A18" s="11" t="s">
        <v>116</v>
      </c>
      <c r="B18" s="12" t="s">
        <v>45</v>
      </c>
      <c r="C18" s="13">
        <v>5089.66</v>
      </c>
      <c r="D18" s="13">
        <v>12468.73</v>
      </c>
      <c r="E18" s="13">
        <f t="shared" si="0"/>
        <v>7379.07</v>
      </c>
      <c r="F18" s="14">
        <f t="shared" si="1"/>
        <v>244.98159012586302</v>
      </c>
    </row>
    <row r="19" spans="1:6" ht="16.5">
      <c r="A19" s="11" t="s">
        <v>158</v>
      </c>
      <c r="B19" s="12" t="s">
        <v>101</v>
      </c>
      <c r="C19" s="13">
        <f>SUM(C20:C23)</f>
        <v>574469.12</v>
      </c>
      <c r="D19" s="13">
        <f>SUM(D20:D23)</f>
        <v>528077.9400000001</v>
      </c>
      <c r="E19" s="13">
        <f t="shared" si="0"/>
        <v>-46391.179999999935</v>
      </c>
      <c r="F19" s="14">
        <f t="shared" si="1"/>
        <v>91.92451284413687</v>
      </c>
    </row>
    <row r="20" spans="1:6" ht="16.5">
      <c r="A20" s="11" t="s">
        <v>6</v>
      </c>
      <c r="B20" s="12" t="s">
        <v>147</v>
      </c>
      <c r="C20" s="13">
        <v>10685.99</v>
      </c>
      <c r="D20" s="13">
        <v>11490.39</v>
      </c>
      <c r="E20" s="13">
        <f t="shared" si="0"/>
        <v>804.3999999999996</v>
      </c>
      <c r="F20" s="14">
        <f t="shared" si="1"/>
        <v>107.52761325810711</v>
      </c>
    </row>
    <row r="21" spans="1:6" ht="16.5">
      <c r="A21" s="11" t="s">
        <v>124</v>
      </c>
      <c r="B21" s="12" t="s">
        <v>39</v>
      </c>
      <c r="C21" s="13">
        <v>437306.08</v>
      </c>
      <c r="D21" s="13">
        <v>381998.01</v>
      </c>
      <c r="E21" s="13">
        <f t="shared" si="0"/>
        <v>-55308.07000000001</v>
      </c>
      <c r="F21" s="14">
        <f t="shared" si="1"/>
        <v>87.35254950034081</v>
      </c>
    </row>
    <row r="22" spans="1:6" ht="16.5">
      <c r="A22" s="11" t="s">
        <v>148</v>
      </c>
      <c r="B22" s="12" t="s">
        <v>137</v>
      </c>
      <c r="C22" s="13">
        <v>59475.46</v>
      </c>
      <c r="D22" s="13">
        <v>57404.32</v>
      </c>
      <c r="E22" s="13">
        <f t="shared" si="0"/>
        <v>-2071.1399999999994</v>
      </c>
      <c r="F22" s="14">
        <f t="shared" si="1"/>
        <v>96.51765618962847</v>
      </c>
    </row>
    <row r="23" spans="1:6" ht="16.5">
      <c r="A23" s="11" t="s">
        <v>3</v>
      </c>
      <c r="B23" s="12" t="s">
        <v>68</v>
      </c>
      <c r="C23" s="13">
        <v>67001.59</v>
      </c>
      <c r="D23" s="13">
        <v>77185.22</v>
      </c>
      <c r="E23" s="13">
        <f t="shared" si="0"/>
        <v>10183.630000000005</v>
      </c>
      <c r="F23" s="14">
        <f t="shared" si="1"/>
        <v>115.19908706644127</v>
      </c>
    </row>
    <row r="24" spans="1:6" ht="47.25">
      <c r="A24" s="11" t="s">
        <v>104</v>
      </c>
      <c r="B24" s="12" t="s">
        <v>125</v>
      </c>
      <c r="C24" s="13">
        <f>SUM(C25:C26)</f>
        <v>58696</v>
      </c>
      <c r="D24" s="13">
        <f>SUM(D25:D26)</f>
        <v>57373.869999999995</v>
      </c>
      <c r="E24" s="13">
        <f t="shared" si="0"/>
        <v>-1322.1300000000047</v>
      </c>
      <c r="F24" s="14">
        <f t="shared" si="1"/>
        <v>97.74749557039662</v>
      </c>
    </row>
    <row r="25" spans="1:6" ht="16.5">
      <c r="A25" s="11" t="s">
        <v>85</v>
      </c>
      <c r="B25" s="12" t="s">
        <v>5</v>
      </c>
      <c r="C25" s="13">
        <v>56912.29</v>
      </c>
      <c r="D25" s="13">
        <v>55122.45</v>
      </c>
      <c r="E25" s="13">
        <f t="shared" si="0"/>
        <v>-1789.8400000000038</v>
      </c>
      <c r="F25" s="14">
        <f t="shared" si="1"/>
        <v>96.85509052614118</v>
      </c>
    </row>
    <row r="26" spans="1:6" ht="47.25">
      <c r="A26" s="11" t="s">
        <v>83</v>
      </c>
      <c r="B26" s="12" t="s">
        <v>167</v>
      </c>
      <c r="C26" s="13">
        <v>1783.71</v>
      </c>
      <c r="D26" s="13">
        <v>2251.42</v>
      </c>
      <c r="E26" s="13">
        <f t="shared" si="0"/>
        <v>467.71000000000004</v>
      </c>
      <c r="F26" s="14">
        <f t="shared" si="1"/>
        <v>126.22119066440172</v>
      </c>
    </row>
    <row r="27" spans="1:6" ht="16.5">
      <c r="A27" s="11" t="s">
        <v>120</v>
      </c>
      <c r="B27" s="12" t="s">
        <v>149</v>
      </c>
      <c r="C27" s="13">
        <f>SUM(C28:C33)</f>
        <v>45062.79</v>
      </c>
      <c r="D27" s="13">
        <f>SUM(D28:D33)</f>
        <v>47482.26</v>
      </c>
      <c r="E27" s="13">
        <f t="shared" si="0"/>
        <v>2419.470000000001</v>
      </c>
      <c r="F27" s="14">
        <f t="shared" si="1"/>
        <v>105.36910830421286</v>
      </c>
    </row>
    <row r="28" spans="1:6" ht="78.75">
      <c r="A28" s="11" t="s">
        <v>103</v>
      </c>
      <c r="B28" s="12" t="s">
        <v>91</v>
      </c>
      <c r="C28" s="13">
        <v>0.15</v>
      </c>
      <c r="D28" s="13">
        <v>4.76</v>
      </c>
      <c r="E28" s="13">
        <f t="shared" si="0"/>
        <v>4.609999999999999</v>
      </c>
      <c r="F28" s="14">
        <f t="shared" si="1"/>
        <v>3173.3333333333335</v>
      </c>
    </row>
    <row r="29" spans="1:6" ht="47.25">
      <c r="A29" s="11" t="s">
        <v>54</v>
      </c>
      <c r="B29" s="12" t="s">
        <v>122</v>
      </c>
      <c r="C29" s="13">
        <v>21998.42</v>
      </c>
      <c r="D29" s="13">
        <v>25936.99</v>
      </c>
      <c r="E29" s="13">
        <f t="shared" si="0"/>
        <v>3938.5700000000033</v>
      </c>
      <c r="F29" s="14">
        <f t="shared" si="1"/>
        <v>117.90387673296537</v>
      </c>
    </row>
    <row r="30" spans="1:6" ht="63">
      <c r="A30" s="11" t="s">
        <v>87</v>
      </c>
      <c r="B30" s="12" t="s">
        <v>23</v>
      </c>
      <c r="C30" s="13">
        <v>87.2</v>
      </c>
      <c r="D30" s="13">
        <v>64.31</v>
      </c>
      <c r="E30" s="13">
        <f t="shared" si="0"/>
        <v>-22.89</v>
      </c>
      <c r="F30" s="14">
        <f t="shared" si="1"/>
        <v>73.75</v>
      </c>
    </row>
    <row r="31" spans="1:6" ht="141.75">
      <c r="A31" s="11" t="s">
        <v>182</v>
      </c>
      <c r="B31" s="24" t="s">
        <v>181</v>
      </c>
      <c r="C31" s="13">
        <v>0</v>
      </c>
      <c r="D31" s="13">
        <v>0.32</v>
      </c>
      <c r="E31" s="13">
        <f>D31-C31</f>
        <v>0.32</v>
      </c>
      <c r="F31" s="14" t="e">
        <f>D31*100/C31</f>
        <v>#DIV/0!</v>
      </c>
    </row>
    <row r="32" spans="1:6" ht="110.25">
      <c r="A32" s="11" t="s">
        <v>32</v>
      </c>
      <c r="B32" s="24" t="s">
        <v>88</v>
      </c>
      <c r="C32" s="13">
        <v>291.15</v>
      </c>
      <c r="D32" s="13">
        <v>1088.45</v>
      </c>
      <c r="E32" s="13">
        <f t="shared" si="0"/>
        <v>797.3000000000001</v>
      </c>
      <c r="F32" s="14">
        <f t="shared" si="1"/>
        <v>373.8450970290229</v>
      </c>
    </row>
    <row r="33" spans="1:6" ht="63">
      <c r="A33" s="11" t="s">
        <v>75</v>
      </c>
      <c r="B33" s="12" t="s">
        <v>150</v>
      </c>
      <c r="C33" s="13">
        <v>22685.87</v>
      </c>
      <c r="D33" s="13">
        <v>20387.43</v>
      </c>
      <c r="E33" s="13">
        <f t="shared" si="0"/>
        <v>-2298.4399999999987</v>
      </c>
      <c r="F33" s="14">
        <f t="shared" si="1"/>
        <v>89.86840707453582</v>
      </c>
    </row>
    <row r="34" spans="1:6" ht="47.25">
      <c r="A34" s="11" t="s">
        <v>78</v>
      </c>
      <c r="B34" s="12" t="s">
        <v>7</v>
      </c>
      <c r="C34" s="13">
        <f>SUM(C35:C38)</f>
        <v>-65.47999999999999</v>
      </c>
      <c r="D34" s="13">
        <f>SUM(D35:D38)</f>
        <v>-9.26</v>
      </c>
      <c r="E34" s="13">
        <f t="shared" si="0"/>
        <v>56.21999999999999</v>
      </c>
      <c r="F34" s="14">
        <f t="shared" si="1"/>
        <v>14.141722663408677</v>
      </c>
    </row>
    <row r="35" spans="1:6" ht="47.25">
      <c r="A35" s="11" t="s">
        <v>96</v>
      </c>
      <c r="B35" s="12" t="s">
        <v>51</v>
      </c>
      <c r="C35" s="13">
        <v>1.86</v>
      </c>
      <c r="D35" s="13">
        <v>0</v>
      </c>
      <c r="E35" s="13">
        <f t="shared" si="0"/>
        <v>-1.86</v>
      </c>
      <c r="F35" s="14">
        <f t="shared" si="1"/>
        <v>0</v>
      </c>
    </row>
    <row r="36" spans="1:6" ht="16.5">
      <c r="A36" s="11" t="s">
        <v>99</v>
      </c>
      <c r="B36" s="12" t="s">
        <v>18</v>
      </c>
      <c r="C36" s="13">
        <v>-74.13</v>
      </c>
      <c r="D36" s="13">
        <v>-16.54</v>
      </c>
      <c r="E36" s="13">
        <f t="shared" si="0"/>
        <v>57.589999999999996</v>
      </c>
      <c r="F36" s="14">
        <f t="shared" si="1"/>
        <v>22.31215432348577</v>
      </c>
    </row>
    <row r="37" spans="1:6" ht="47.25">
      <c r="A37" s="11" t="s">
        <v>141</v>
      </c>
      <c r="B37" s="12" t="s">
        <v>106</v>
      </c>
      <c r="C37" s="13">
        <v>2.53</v>
      </c>
      <c r="D37" s="13">
        <v>7.17</v>
      </c>
      <c r="E37" s="13">
        <f t="shared" si="0"/>
        <v>4.640000000000001</v>
      </c>
      <c r="F37" s="14">
        <f t="shared" si="1"/>
        <v>283.39920948616606</v>
      </c>
    </row>
    <row r="38" spans="1:6" ht="31.5">
      <c r="A38" s="11" t="s">
        <v>156</v>
      </c>
      <c r="B38" s="12" t="s">
        <v>10</v>
      </c>
      <c r="C38" s="13">
        <v>4.26</v>
      </c>
      <c r="D38" s="13">
        <v>0.11</v>
      </c>
      <c r="E38" s="13">
        <f t="shared" si="0"/>
        <v>-4.1499999999999995</v>
      </c>
      <c r="F38" s="14">
        <f t="shared" si="1"/>
        <v>2.5821596244131455</v>
      </c>
    </row>
    <row r="39" spans="1:6" ht="63">
      <c r="A39" s="11" t="s">
        <v>28</v>
      </c>
      <c r="B39" s="12" t="s">
        <v>25</v>
      </c>
      <c r="C39" s="13">
        <f>SUM(C40:C45)</f>
        <v>137535.79</v>
      </c>
      <c r="D39" s="13">
        <f>SUM(D40:D45)</f>
        <v>258303.09</v>
      </c>
      <c r="E39" s="13">
        <f t="shared" si="0"/>
        <v>120767.29999999999</v>
      </c>
      <c r="F39" s="14">
        <f t="shared" si="1"/>
        <v>187.8079080361555</v>
      </c>
    </row>
    <row r="40" spans="1:6" ht="16.5">
      <c r="A40" s="11" t="s">
        <v>132</v>
      </c>
      <c r="B40" s="12" t="s">
        <v>52</v>
      </c>
      <c r="C40" s="13">
        <v>19852.98</v>
      </c>
      <c r="D40" s="13">
        <v>155141.96</v>
      </c>
      <c r="E40" s="13">
        <f t="shared" si="0"/>
        <v>135288.97999999998</v>
      </c>
      <c r="F40" s="14">
        <f t="shared" si="1"/>
        <v>781.4542703412787</v>
      </c>
    </row>
    <row r="41" spans="1:6" ht="31.5">
      <c r="A41" s="11" t="s">
        <v>42</v>
      </c>
      <c r="B41" s="12" t="s">
        <v>112</v>
      </c>
      <c r="C41" s="13">
        <v>17.9</v>
      </c>
      <c r="D41" s="13">
        <v>0</v>
      </c>
      <c r="E41" s="13">
        <f t="shared" si="0"/>
        <v>-17.9</v>
      </c>
      <c r="F41" s="14">
        <f t="shared" si="1"/>
        <v>0</v>
      </c>
    </row>
    <row r="42" spans="1:6" ht="141.75">
      <c r="A42" s="11" t="s">
        <v>37</v>
      </c>
      <c r="B42" s="12" t="s">
        <v>46</v>
      </c>
      <c r="C42" s="13">
        <v>111450.83</v>
      </c>
      <c r="D42" s="13">
        <v>98098.75</v>
      </c>
      <c r="E42" s="13">
        <f t="shared" si="0"/>
        <v>-13352.080000000002</v>
      </c>
      <c r="F42" s="14">
        <f t="shared" si="1"/>
        <v>88.01975723285327</v>
      </c>
    </row>
    <row r="43" spans="1:6" ht="31.5">
      <c r="A43" s="11" t="s">
        <v>165</v>
      </c>
      <c r="B43" s="12" t="s">
        <v>144</v>
      </c>
      <c r="C43" s="13">
        <v>975.17</v>
      </c>
      <c r="D43" s="13">
        <v>710.63</v>
      </c>
      <c r="E43" s="13">
        <f t="shared" si="0"/>
        <v>-264.53999999999996</v>
      </c>
      <c r="F43" s="14">
        <f t="shared" si="1"/>
        <v>72.87242224432663</v>
      </c>
    </row>
    <row r="44" spans="1:6" ht="141.75">
      <c r="A44" s="11" t="s">
        <v>146</v>
      </c>
      <c r="B44" s="12" t="s">
        <v>11</v>
      </c>
      <c r="C44" s="13">
        <v>94.41</v>
      </c>
      <c r="D44" s="13">
        <v>129.97</v>
      </c>
      <c r="E44" s="13">
        <f t="shared" si="0"/>
        <v>35.56</v>
      </c>
      <c r="F44" s="14">
        <f t="shared" si="1"/>
        <v>137.66550153585425</v>
      </c>
    </row>
    <row r="45" spans="1:6" ht="126">
      <c r="A45" s="11" t="s">
        <v>62</v>
      </c>
      <c r="B45" s="12" t="s">
        <v>71</v>
      </c>
      <c r="C45" s="13">
        <v>5144.5</v>
      </c>
      <c r="D45" s="13">
        <v>4221.78</v>
      </c>
      <c r="E45" s="13">
        <f t="shared" si="0"/>
        <v>-922.7200000000003</v>
      </c>
      <c r="F45" s="14">
        <f t="shared" si="1"/>
        <v>82.06395179317718</v>
      </c>
    </row>
    <row r="46" spans="1:6" ht="31.5">
      <c r="A46" s="11" t="s">
        <v>59</v>
      </c>
      <c r="B46" s="12" t="s">
        <v>20</v>
      </c>
      <c r="C46" s="13">
        <f>SUM(C47:C49)</f>
        <v>49389.700000000004</v>
      </c>
      <c r="D46" s="13">
        <f>SUM(D47:D49)</f>
        <v>55338.770000000004</v>
      </c>
      <c r="E46" s="13">
        <f t="shared" si="0"/>
        <v>5949.07</v>
      </c>
      <c r="F46" s="14">
        <f t="shared" si="1"/>
        <v>112.04516326278555</v>
      </c>
    </row>
    <row r="47" spans="1:6" ht="31.5">
      <c r="A47" s="11" t="s">
        <v>44</v>
      </c>
      <c r="B47" s="12" t="s">
        <v>41</v>
      </c>
      <c r="C47" s="13">
        <v>7754.7</v>
      </c>
      <c r="D47" s="13">
        <v>10154.58</v>
      </c>
      <c r="E47" s="13">
        <f t="shared" si="0"/>
        <v>2399.88</v>
      </c>
      <c r="F47" s="14">
        <f t="shared" si="1"/>
        <v>130.94742543231845</v>
      </c>
    </row>
    <row r="48" spans="1:6" ht="16.5">
      <c r="A48" s="11" t="s">
        <v>66</v>
      </c>
      <c r="B48" s="12" t="s">
        <v>76</v>
      </c>
      <c r="C48" s="13">
        <v>1413.52</v>
      </c>
      <c r="D48" s="13">
        <v>963.61</v>
      </c>
      <c r="E48" s="13">
        <f t="shared" si="0"/>
        <v>-449.90999999999997</v>
      </c>
      <c r="F48" s="14">
        <f t="shared" si="1"/>
        <v>68.17094911992756</v>
      </c>
    </row>
    <row r="49" spans="1:6" ht="16.5">
      <c r="A49" s="11" t="s">
        <v>113</v>
      </c>
      <c r="B49" s="12" t="s">
        <v>8</v>
      </c>
      <c r="C49" s="13">
        <v>40221.48</v>
      </c>
      <c r="D49" s="13">
        <v>44220.58</v>
      </c>
      <c r="E49" s="13">
        <f t="shared" si="0"/>
        <v>3999.0999999999985</v>
      </c>
      <c r="F49" s="14">
        <f t="shared" si="1"/>
        <v>109.94269728513221</v>
      </c>
    </row>
    <row r="50" spans="1:6" ht="47.25">
      <c r="A50" s="11" t="s">
        <v>130</v>
      </c>
      <c r="B50" s="12" t="s">
        <v>40</v>
      </c>
      <c r="C50" s="13">
        <f>SUM(C51:C52)</f>
        <v>72917.81999999999</v>
      </c>
      <c r="D50" s="13">
        <f>SUM(D51:D52)</f>
        <v>93293.78</v>
      </c>
      <c r="E50" s="13">
        <f t="shared" si="0"/>
        <v>20375.960000000006</v>
      </c>
      <c r="F50" s="14">
        <f t="shared" si="1"/>
        <v>127.94373172428908</v>
      </c>
    </row>
    <row r="51" spans="1:6" ht="16.5">
      <c r="A51" s="11" t="s">
        <v>24</v>
      </c>
      <c r="B51" s="12" t="s">
        <v>21</v>
      </c>
      <c r="C51" s="13">
        <v>41322.31</v>
      </c>
      <c r="D51" s="13">
        <v>54345.7</v>
      </c>
      <c r="E51" s="13">
        <f t="shared" si="0"/>
        <v>13023.39</v>
      </c>
      <c r="F51" s="14">
        <f t="shared" si="1"/>
        <v>131.51660688862748</v>
      </c>
    </row>
    <row r="52" spans="1:6" ht="16.5">
      <c r="A52" s="11" t="s">
        <v>98</v>
      </c>
      <c r="B52" s="12" t="s">
        <v>50</v>
      </c>
      <c r="C52" s="13">
        <v>31595.51</v>
      </c>
      <c r="D52" s="13">
        <v>38948.08</v>
      </c>
      <c r="E52" s="13">
        <f t="shared" si="0"/>
        <v>7352.570000000003</v>
      </c>
      <c r="F52" s="14">
        <f t="shared" si="1"/>
        <v>123.27093311676248</v>
      </c>
    </row>
    <row r="53" spans="1:6" ht="47.25">
      <c r="A53" s="11" t="s">
        <v>13</v>
      </c>
      <c r="B53" s="12" t="s">
        <v>61</v>
      </c>
      <c r="C53" s="13">
        <f>SUM(C54:C56)</f>
        <v>55863.98</v>
      </c>
      <c r="D53" s="13">
        <f>SUM(D54:D56)</f>
        <v>182010.55000000002</v>
      </c>
      <c r="E53" s="13">
        <f t="shared" si="0"/>
        <v>126146.57</v>
      </c>
      <c r="F53" s="14">
        <f t="shared" si="1"/>
        <v>325.8102090112448</v>
      </c>
    </row>
    <row r="54" spans="1:6" ht="126">
      <c r="A54" s="11" t="s">
        <v>93</v>
      </c>
      <c r="B54" s="12" t="s">
        <v>164</v>
      </c>
      <c r="C54" s="13">
        <v>2182.73</v>
      </c>
      <c r="D54" s="13">
        <v>20050.1</v>
      </c>
      <c r="E54" s="13">
        <f t="shared" si="0"/>
        <v>17867.37</v>
      </c>
      <c r="F54" s="14">
        <f t="shared" si="1"/>
        <v>918.579027181557</v>
      </c>
    </row>
    <row r="55" spans="1:6" ht="47.25">
      <c r="A55" s="11" t="s">
        <v>60</v>
      </c>
      <c r="B55" s="12" t="s">
        <v>92</v>
      </c>
      <c r="C55" s="13">
        <v>52612.08</v>
      </c>
      <c r="D55" s="13">
        <v>160089.44</v>
      </c>
      <c r="E55" s="13">
        <f t="shared" si="0"/>
        <v>107477.36</v>
      </c>
      <c r="F55" s="14">
        <f t="shared" si="1"/>
        <v>304.28266664233763</v>
      </c>
    </row>
    <row r="56" spans="1:6" ht="110.25">
      <c r="A56" s="11" t="s">
        <v>30</v>
      </c>
      <c r="B56" s="12" t="s">
        <v>90</v>
      </c>
      <c r="C56" s="13">
        <v>1069.17</v>
      </c>
      <c r="D56" s="13">
        <v>1871.01</v>
      </c>
      <c r="E56" s="13">
        <f t="shared" si="0"/>
        <v>801.8399999999999</v>
      </c>
      <c r="F56" s="14">
        <f t="shared" si="1"/>
        <v>174.9964926064143</v>
      </c>
    </row>
    <row r="57" spans="1:6" ht="31.5">
      <c r="A57" s="11" t="s">
        <v>16</v>
      </c>
      <c r="B57" s="12" t="s">
        <v>89</v>
      </c>
      <c r="C57" s="13">
        <f>SUM(C58:C59)</f>
        <v>107.42</v>
      </c>
      <c r="D57" s="13">
        <f>SUM(D58:D59)</f>
        <v>96.42</v>
      </c>
      <c r="E57" s="13">
        <f t="shared" si="0"/>
        <v>-11</v>
      </c>
      <c r="F57" s="14">
        <f t="shared" si="1"/>
        <v>89.75982126233475</v>
      </c>
    </row>
    <row r="58" spans="1:6" ht="63">
      <c r="A58" s="11" t="s">
        <v>35</v>
      </c>
      <c r="B58" s="12" t="s">
        <v>48</v>
      </c>
      <c r="C58" s="13">
        <v>14</v>
      </c>
      <c r="D58" s="13">
        <v>3</v>
      </c>
      <c r="E58" s="13">
        <f t="shared" si="0"/>
        <v>-11</v>
      </c>
      <c r="F58" s="14">
        <f t="shared" si="1"/>
        <v>21.428571428571427</v>
      </c>
    </row>
    <row r="59" spans="1:6" ht="94.5">
      <c r="A59" s="11" t="s">
        <v>67</v>
      </c>
      <c r="B59" s="12" t="s">
        <v>139</v>
      </c>
      <c r="C59" s="13">
        <v>93.42</v>
      </c>
      <c r="D59" s="13">
        <v>93.42</v>
      </c>
      <c r="E59" s="13">
        <f t="shared" si="0"/>
        <v>0</v>
      </c>
      <c r="F59" s="14">
        <f t="shared" si="1"/>
        <v>100</v>
      </c>
    </row>
    <row r="60" spans="1:6" ht="31.5">
      <c r="A60" s="11" t="s">
        <v>118</v>
      </c>
      <c r="B60" s="12" t="s">
        <v>107</v>
      </c>
      <c r="C60" s="13">
        <f>SUM(C61:C66)</f>
        <v>189459.86</v>
      </c>
      <c r="D60" s="13">
        <f>SUM(D61:D66)</f>
        <v>240273.80000000002</v>
      </c>
      <c r="E60" s="13">
        <f t="shared" si="0"/>
        <v>50813.94000000003</v>
      </c>
      <c r="F60" s="14">
        <f t="shared" si="1"/>
        <v>126.82042518135505</v>
      </c>
    </row>
    <row r="61" spans="1:6" ht="47.25">
      <c r="A61" s="11" t="s">
        <v>166</v>
      </c>
      <c r="B61" s="12" t="s">
        <v>36</v>
      </c>
      <c r="C61" s="13">
        <v>167107.59</v>
      </c>
      <c r="D61" s="13">
        <v>213964.17</v>
      </c>
      <c r="E61" s="13">
        <f t="shared" si="0"/>
        <v>46856.580000000016</v>
      </c>
      <c r="F61" s="14">
        <f t="shared" si="1"/>
        <v>128.0397676730303</v>
      </c>
    </row>
    <row r="62" spans="1:6" ht="47.25">
      <c r="A62" s="11" t="s">
        <v>80</v>
      </c>
      <c r="B62" s="12" t="s">
        <v>69</v>
      </c>
      <c r="C62" s="13">
        <v>561.09</v>
      </c>
      <c r="D62" s="13">
        <v>626.26</v>
      </c>
      <c r="E62" s="13">
        <f t="shared" si="0"/>
        <v>65.16999999999996</v>
      </c>
      <c r="F62" s="14">
        <f t="shared" si="1"/>
        <v>111.61489244149779</v>
      </c>
    </row>
    <row r="63" spans="1:6" ht="173.25">
      <c r="A63" s="11" t="s">
        <v>79</v>
      </c>
      <c r="B63" s="12" t="s">
        <v>133</v>
      </c>
      <c r="C63" s="13">
        <v>5219.13</v>
      </c>
      <c r="D63" s="13">
        <v>5453.5</v>
      </c>
      <c r="E63" s="13">
        <f t="shared" si="0"/>
        <v>234.3699999999999</v>
      </c>
      <c r="F63" s="14">
        <f t="shared" si="1"/>
        <v>104.49059517582432</v>
      </c>
    </row>
    <row r="64" spans="1:6" ht="110.25">
      <c r="A64" s="2" t="s">
        <v>176</v>
      </c>
      <c r="B64" s="7" t="s">
        <v>174</v>
      </c>
      <c r="C64" s="13">
        <v>3.97</v>
      </c>
      <c r="D64" s="13">
        <v>119.2</v>
      </c>
      <c r="E64" s="13">
        <f t="shared" si="0"/>
        <v>115.23</v>
      </c>
      <c r="F64" s="14">
        <f t="shared" si="1"/>
        <v>3002.5188916876573</v>
      </c>
    </row>
    <row r="65" spans="1:6" ht="31.5">
      <c r="A65" s="11" t="s">
        <v>97</v>
      </c>
      <c r="B65" s="12" t="s">
        <v>119</v>
      </c>
      <c r="C65" s="13">
        <v>10539.21</v>
      </c>
      <c r="D65" s="13">
        <v>9338.24</v>
      </c>
      <c r="E65" s="13">
        <f t="shared" si="0"/>
        <v>-1200.9699999999993</v>
      </c>
      <c r="F65" s="14">
        <f t="shared" si="1"/>
        <v>88.60474361930355</v>
      </c>
    </row>
    <row r="66" spans="1:6" ht="31.5">
      <c r="A66" s="11" t="s">
        <v>126</v>
      </c>
      <c r="B66" s="12" t="s">
        <v>154</v>
      </c>
      <c r="C66" s="13">
        <v>6028.87</v>
      </c>
      <c r="D66" s="13">
        <v>10772.43</v>
      </c>
      <c r="E66" s="13">
        <f t="shared" si="0"/>
        <v>4743.56</v>
      </c>
      <c r="F66" s="14">
        <f t="shared" si="1"/>
        <v>178.68074780182687</v>
      </c>
    </row>
    <row r="67" spans="1:6" ht="16.5">
      <c r="A67" s="11" t="s">
        <v>109</v>
      </c>
      <c r="B67" s="12" t="s">
        <v>136</v>
      </c>
      <c r="C67" s="13">
        <f>SUM(C68:C72)</f>
        <v>1498.4399999999998</v>
      </c>
      <c r="D67" s="13">
        <f>SUM(D68:D72)</f>
        <v>274.97999999999996</v>
      </c>
      <c r="E67" s="13">
        <f t="shared" si="0"/>
        <v>-1223.4599999999998</v>
      </c>
      <c r="F67" s="14">
        <f t="shared" si="1"/>
        <v>18.351085128533676</v>
      </c>
    </row>
    <row r="68" spans="1:6" ht="16.5">
      <c r="A68" s="11" t="s">
        <v>160</v>
      </c>
      <c r="B68" s="12" t="s">
        <v>33</v>
      </c>
      <c r="C68" s="13">
        <v>-621.95</v>
      </c>
      <c r="D68" s="13">
        <v>-106.07</v>
      </c>
      <c r="E68" s="13">
        <f t="shared" si="0"/>
        <v>515.8800000000001</v>
      </c>
      <c r="F68" s="14">
        <f t="shared" si="1"/>
        <v>17.054425596912935</v>
      </c>
    </row>
    <row r="69" spans="1:6" ht="16.5">
      <c r="A69" s="11" t="s">
        <v>114</v>
      </c>
      <c r="B69" s="12" t="s">
        <v>58</v>
      </c>
      <c r="C69" s="13">
        <v>2043.55</v>
      </c>
      <c r="D69" s="13">
        <v>105.92</v>
      </c>
      <c r="E69" s="13">
        <f t="shared" si="0"/>
        <v>-1937.6299999999999</v>
      </c>
      <c r="F69" s="14">
        <f t="shared" si="1"/>
        <v>5.183137187737026</v>
      </c>
    </row>
    <row r="70" spans="1:6" ht="16.5">
      <c r="A70" s="11" t="s">
        <v>128</v>
      </c>
      <c r="B70" s="12" t="s">
        <v>121</v>
      </c>
      <c r="C70" s="13">
        <v>76.84</v>
      </c>
      <c r="D70" s="13">
        <v>53.58</v>
      </c>
      <c r="E70" s="13">
        <f t="shared" si="0"/>
        <v>-23.260000000000005</v>
      </c>
      <c r="F70" s="14">
        <f t="shared" si="1"/>
        <v>69.72930765226444</v>
      </c>
    </row>
    <row r="71" spans="1:6" ht="16.5">
      <c r="A71" s="11" t="s">
        <v>108</v>
      </c>
      <c r="B71" s="12" t="s">
        <v>162</v>
      </c>
      <c r="C71" s="13">
        <v>0</v>
      </c>
      <c r="D71" s="13">
        <v>216.1</v>
      </c>
      <c r="E71" s="13">
        <f t="shared" si="0"/>
        <v>216.1</v>
      </c>
      <c r="F71" s="14" t="e">
        <f t="shared" si="1"/>
        <v>#DIV/0!</v>
      </c>
    </row>
    <row r="72" spans="1:6" ht="94.5">
      <c r="A72" s="11" t="s">
        <v>135</v>
      </c>
      <c r="B72" s="12" t="s">
        <v>73</v>
      </c>
      <c r="C72" s="13"/>
      <c r="D72" s="13">
        <v>5.45</v>
      </c>
      <c r="E72" s="13">
        <f aca="true" t="shared" si="2" ref="E72:E92">D72-C72</f>
        <v>5.45</v>
      </c>
      <c r="F72" s="14"/>
    </row>
    <row r="73" spans="1:6" ht="16.5">
      <c r="A73" s="11" t="s">
        <v>15</v>
      </c>
      <c r="B73" s="12" t="s">
        <v>159</v>
      </c>
      <c r="C73" s="13">
        <f>C74+C79+C82+C83+C87+C91</f>
        <v>13741260.340000002</v>
      </c>
      <c r="D73" s="13">
        <f>D74+D79+D82+D83+D87+D91</f>
        <v>15827293.02</v>
      </c>
      <c r="E73" s="13">
        <f t="shared" si="2"/>
        <v>2086032.6799999978</v>
      </c>
      <c r="F73" s="14">
        <f aca="true" t="shared" si="3" ref="F73:F92">D73*100/C73</f>
        <v>115.1807958541305</v>
      </c>
    </row>
    <row r="74" spans="1:6" ht="47.25">
      <c r="A74" s="11" t="s">
        <v>72</v>
      </c>
      <c r="B74" s="12" t="s">
        <v>9</v>
      </c>
      <c r="C74" s="13">
        <f>SUM(C75:C78)</f>
        <v>13535849.810000002</v>
      </c>
      <c r="D74" s="13">
        <f>SUM(D75:D78)</f>
        <v>15678345.690000001</v>
      </c>
      <c r="E74" s="13">
        <f t="shared" si="2"/>
        <v>2142495.879999999</v>
      </c>
      <c r="F74" s="14">
        <f t="shared" si="3"/>
        <v>115.82830712569793</v>
      </c>
    </row>
    <row r="75" spans="1:6" ht="31.5">
      <c r="A75" s="11" t="s">
        <v>4</v>
      </c>
      <c r="B75" s="12" t="s">
        <v>2</v>
      </c>
      <c r="C75" s="13">
        <v>7985632.2</v>
      </c>
      <c r="D75" s="13">
        <v>8132625</v>
      </c>
      <c r="E75" s="13">
        <f t="shared" si="2"/>
        <v>146992.7999999998</v>
      </c>
      <c r="F75" s="14">
        <f t="shared" si="3"/>
        <v>101.84071587970205</v>
      </c>
    </row>
    <row r="76" spans="1:6" ht="47.25">
      <c r="A76" s="11" t="s">
        <v>26</v>
      </c>
      <c r="B76" s="12" t="s">
        <v>111</v>
      </c>
      <c r="C76" s="13">
        <v>3078143.26</v>
      </c>
      <c r="D76" s="13">
        <v>5409003.84</v>
      </c>
      <c r="E76" s="13">
        <f t="shared" si="2"/>
        <v>2330860.58</v>
      </c>
      <c r="F76" s="14">
        <f t="shared" si="3"/>
        <v>175.72294019869628</v>
      </c>
    </row>
    <row r="77" spans="1:6" ht="31.5">
      <c r="A77" s="11" t="s">
        <v>100</v>
      </c>
      <c r="B77" s="12" t="s">
        <v>95</v>
      </c>
      <c r="C77" s="13">
        <v>1158405.14</v>
      </c>
      <c r="D77" s="13">
        <v>952718.81</v>
      </c>
      <c r="E77" s="13">
        <f t="shared" si="2"/>
        <v>-205686.32999999984</v>
      </c>
      <c r="F77" s="14">
        <f t="shared" si="3"/>
        <v>82.24400748083698</v>
      </c>
    </row>
    <row r="78" spans="1:6" ht="16.5">
      <c r="A78" s="11" t="s">
        <v>38</v>
      </c>
      <c r="B78" s="12" t="s">
        <v>43</v>
      </c>
      <c r="C78" s="13">
        <v>1313669.21</v>
      </c>
      <c r="D78" s="13">
        <v>1183998.04</v>
      </c>
      <c r="E78" s="13">
        <f t="shared" si="2"/>
        <v>-129671.16999999993</v>
      </c>
      <c r="F78" s="14">
        <f t="shared" si="3"/>
        <v>90.1290850837556</v>
      </c>
    </row>
    <row r="79" spans="1:6" ht="47.25">
      <c r="A79" s="11" t="s">
        <v>70</v>
      </c>
      <c r="B79" s="12" t="s">
        <v>31</v>
      </c>
      <c r="C79" s="13">
        <f>C80</f>
        <v>21072.67</v>
      </c>
      <c r="D79" s="13">
        <f>D80</f>
        <v>100089.31</v>
      </c>
      <c r="E79" s="13">
        <f t="shared" si="2"/>
        <v>79016.64</v>
      </c>
      <c r="F79" s="14">
        <f t="shared" si="3"/>
        <v>474.97213215031604</v>
      </c>
    </row>
    <row r="80" spans="1:6" ht="63">
      <c r="A80" s="11" t="s">
        <v>17</v>
      </c>
      <c r="B80" s="12" t="s">
        <v>138</v>
      </c>
      <c r="C80" s="13">
        <f>C81</f>
        <v>21072.67</v>
      </c>
      <c r="D80" s="13">
        <v>100089.31</v>
      </c>
      <c r="E80" s="13">
        <f t="shared" si="2"/>
        <v>79016.64</v>
      </c>
      <c r="F80" s="14">
        <f t="shared" si="3"/>
        <v>474.97213215031604</v>
      </c>
    </row>
    <row r="81" spans="1:6" ht="173.25">
      <c r="A81" s="11" t="s">
        <v>163</v>
      </c>
      <c r="B81" s="12" t="s">
        <v>49</v>
      </c>
      <c r="C81" s="13">
        <v>21072.67</v>
      </c>
      <c r="D81" s="13">
        <v>100089.31</v>
      </c>
      <c r="E81" s="13">
        <f t="shared" si="2"/>
        <v>79016.64</v>
      </c>
      <c r="F81" s="14">
        <f t="shared" si="3"/>
        <v>474.97213215031604</v>
      </c>
    </row>
    <row r="82" spans="1:6" ht="31.5">
      <c r="A82" s="11" t="s">
        <v>34</v>
      </c>
      <c r="B82" s="12" t="s">
        <v>53</v>
      </c>
      <c r="C82" s="13">
        <v>14989.22</v>
      </c>
      <c r="D82" s="13">
        <v>17696.52</v>
      </c>
      <c r="E82" s="13">
        <f t="shared" si="2"/>
        <v>2707.300000000001</v>
      </c>
      <c r="F82" s="14">
        <f t="shared" si="3"/>
        <v>118.06164697028932</v>
      </c>
    </row>
    <row r="83" spans="1:6" ht="31.5">
      <c r="A83" s="11" t="s">
        <v>47</v>
      </c>
      <c r="B83" s="12" t="s">
        <v>127</v>
      </c>
      <c r="C83" s="13">
        <f>SUM(C84:C86)</f>
        <v>11790.789999999999</v>
      </c>
      <c r="D83" s="13">
        <f>SUM(D84:D86)</f>
        <v>6253.28</v>
      </c>
      <c r="E83" s="13">
        <f t="shared" si="2"/>
        <v>-5537.509999999999</v>
      </c>
      <c r="F83" s="14">
        <f t="shared" si="3"/>
        <v>53.03529280056723</v>
      </c>
    </row>
    <row r="84" spans="1:6" ht="31.5">
      <c r="A84" s="11" t="s">
        <v>84</v>
      </c>
      <c r="B84" s="12" t="s">
        <v>63</v>
      </c>
      <c r="C84" s="13">
        <v>8039.8</v>
      </c>
      <c r="D84" s="13">
        <v>4550</v>
      </c>
      <c r="E84" s="13">
        <f t="shared" si="2"/>
        <v>-3489.8</v>
      </c>
      <c r="F84" s="14">
        <f t="shared" si="3"/>
        <v>56.593447598198956</v>
      </c>
    </row>
    <row r="85" spans="1:6" ht="31.5">
      <c r="A85" s="1" t="s">
        <v>177</v>
      </c>
      <c r="B85" s="6" t="s">
        <v>175</v>
      </c>
      <c r="C85" s="13">
        <v>253.6</v>
      </c>
      <c r="D85" s="13">
        <v>97</v>
      </c>
      <c r="E85" s="13">
        <f t="shared" si="2"/>
        <v>-156.6</v>
      </c>
      <c r="F85" s="14">
        <f t="shared" si="3"/>
        <v>38.24921135646688</v>
      </c>
    </row>
    <row r="86" spans="1:6" ht="31.5">
      <c r="A86" s="11" t="s">
        <v>27</v>
      </c>
      <c r="B86" s="12" t="s">
        <v>152</v>
      </c>
      <c r="C86" s="13">
        <v>3497.39</v>
      </c>
      <c r="D86" s="13">
        <v>1606.28</v>
      </c>
      <c r="E86" s="13">
        <f t="shared" si="2"/>
        <v>-1891.11</v>
      </c>
      <c r="F86" s="14">
        <f t="shared" si="3"/>
        <v>45.92796342415344</v>
      </c>
    </row>
    <row r="87" spans="1:6" ht="94.5">
      <c r="A87" s="11" t="s">
        <v>102</v>
      </c>
      <c r="B87" s="12" t="s">
        <v>131</v>
      </c>
      <c r="C87" s="13">
        <f>SUM(C88:C90)</f>
        <v>196163.95</v>
      </c>
      <c r="D87" s="13">
        <f>SUM(D88:D90)</f>
        <v>88586.95</v>
      </c>
      <c r="E87" s="13">
        <f t="shared" si="2"/>
        <v>-107577.00000000001</v>
      </c>
      <c r="F87" s="14">
        <f t="shared" si="3"/>
        <v>45.15964834517249</v>
      </c>
    </row>
    <row r="88" spans="1:6" ht="126">
      <c r="A88" s="11" t="s">
        <v>57</v>
      </c>
      <c r="B88" s="12" t="s">
        <v>143</v>
      </c>
      <c r="C88" s="13">
        <v>167191.47</v>
      </c>
      <c r="D88" s="13">
        <v>46613.64</v>
      </c>
      <c r="E88" s="13">
        <f t="shared" si="2"/>
        <v>-120577.83</v>
      </c>
      <c r="F88" s="14">
        <f t="shared" si="3"/>
        <v>27.880393658839175</v>
      </c>
    </row>
    <row r="89" spans="1:6" ht="126">
      <c r="A89" s="11" t="s">
        <v>65</v>
      </c>
      <c r="B89" s="12" t="s">
        <v>142</v>
      </c>
      <c r="C89" s="13">
        <v>9288.01</v>
      </c>
      <c r="D89" s="13">
        <v>3996.32</v>
      </c>
      <c r="E89" s="13">
        <f t="shared" si="2"/>
        <v>-5291.6900000000005</v>
      </c>
      <c r="F89" s="14">
        <f t="shared" si="3"/>
        <v>43.02665479472998</v>
      </c>
    </row>
    <row r="90" spans="1:6" ht="126">
      <c r="A90" s="11" t="s">
        <v>151</v>
      </c>
      <c r="B90" s="12" t="s">
        <v>0</v>
      </c>
      <c r="C90" s="13">
        <v>19684.47</v>
      </c>
      <c r="D90" s="13">
        <v>37976.99</v>
      </c>
      <c r="E90" s="13">
        <f t="shared" si="2"/>
        <v>18292.519999999997</v>
      </c>
      <c r="F90" s="14">
        <f t="shared" si="3"/>
        <v>192.9286894694142</v>
      </c>
    </row>
    <row r="91" spans="1:6" ht="63">
      <c r="A91" s="11" t="s">
        <v>82</v>
      </c>
      <c r="B91" s="12" t="s">
        <v>161</v>
      </c>
      <c r="C91" s="13">
        <f>C92</f>
        <v>-38606.1</v>
      </c>
      <c r="D91" s="13">
        <f>D92</f>
        <v>-63678.73</v>
      </c>
      <c r="E91" s="13">
        <f t="shared" si="2"/>
        <v>-25072.630000000005</v>
      </c>
      <c r="F91" s="14">
        <f t="shared" si="3"/>
        <v>164.94473671259206</v>
      </c>
    </row>
    <row r="92" spans="1:6" ht="68.25" customHeight="1">
      <c r="A92" s="11" t="s">
        <v>157</v>
      </c>
      <c r="B92" s="12" t="s">
        <v>1</v>
      </c>
      <c r="C92" s="13">
        <v>-38606.1</v>
      </c>
      <c r="D92" s="13">
        <v>-63678.73</v>
      </c>
      <c r="E92" s="13">
        <f t="shared" si="2"/>
        <v>-25072.630000000005</v>
      </c>
      <c r="F92" s="14">
        <f t="shared" si="3"/>
        <v>164.94473671259206</v>
      </c>
    </row>
  </sheetData>
  <sheetProtection/>
  <mergeCells count="6">
    <mergeCell ref="E4:F4"/>
    <mergeCell ref="A2:F2"/>
    <mergeCell ref="B4:B5"/>
    <mergeCell ref="C4:C5"/>
    <mergeCell ref="D4:D5"/>
    <mergeCell ref="A4:A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2022-07-19T05:00:53Z</dcterms:created>
  <dcterms:modified xsi:type="dcterms:W3CDTF">2022-10-18T06:30:45Z</dcterms:modified>
  <cp:category/>
  <cp:version/>
  <cp:contentType/>
  <cp:contentStatus/>
</cp:coreProperties>
</file>