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Планирование доходов\ОТДЕЛ\ОТКРЫТЫЙ БЮДЖЕТ\2022 год\проект бюджета 2023-2025 и мат-лы к нему\"/>
    </mc:Choice>
  </mc:AlternateContent>
  <bookViews>
    <workbookView xWindow="0" yWindow="0" windowWidth="28800" windowHeight="11745" tabRatio="560"/>
  </bookViews>
  <sheets>
    <sheet name="Лист1" sheetId="1" r:id="rId1"/>
    <sheet name="Лист2" sheetId="2" r:id="rId2"/>
  </sheets>
  <definedNames>
    <definedName name="_xlnm.Print_Titles" localSheetId="0">Лист1!$A:$C,Лист1!$3:$5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 i="1" l="1"/>
  <c r="O6" i="1"/>
  <c r="N6" i="1"/>
  <c r="M6" i="1"/>
  <c r="L6" i="1"/>
  <c r="G14" i="1" l="1"/>
  <c r="L9" i="1"/>
  <c r="L10" i="1"/>
  <c r="K57" i="1" l="1"/>
  <c r="L57" i="1"/>
  <c r="M57" i="1"/>
  <c r="N57" i="1"/>
  <c r="O57" i="1"/>
  <c r="P57" i="1"/>
  <c r="K58" i="1"/>
  <c r="L58" i="1"/>
  <c r="M58" i="1"/>
  <c r="N58" i="1"/>
  <c r="O58" i="1"/>
  <c r="P58" i="1"/>
  <c r="K59" i="1"/>
  <c r="L59" i="1"/>
  <c r="M59" i="1"/>
  <c r="N59" i="1"/>
  <c r="O59" i="1"/>
  <c r="P59" i="1"/>
  <c r="K60" i="1"/>
  <c r="M60" i="1"/>
  <c r="O60" i="1"/>
  <c r="K61" i="1"/>
  <c r="L61" i="1"/>
  <c r="M61" i="1"/>
  <c r="N61" i="1"/>
  <c r="O61" i="1"/>
  <c r="K62" i="1"/>
  <c r="M62" i="1"/>
  <c r="O62" i="1"/>
  <c r="K63" i="1"/>
  <c r="M63" i="1"/>
  <c r="O63" i="1"/>
  <c r="K64" i="1"/>
  <c r="L64" i="1"/>
  <c r="M64" i="1"/>
  <c r="N64" i="1"/>
  <c r="O64" i="1"/>
  <c r="P64" i="1"/>
  <c r="K65" i="1"/>
  <c r="L65" i="1"/>
  <c r="M65" i="1"/>
  <c r="N65" i="1"/>
  <c r="O65" i="1"/>
  <c r="P65" i="1"/>
  <c r="K66" i="1"/>
  <c r="L66" i="1"/>
  <c r="M66" i="1"/>
  <c r="N66" i="1"/>
  <c r="O66" i="1"/>
  <c r="P66" i="1"/>
  <c r="K67" i="1"/>
  <c r="L67" i="1"/>
  <c r="M67" i="1"/>
  <c r="N67" i="1"/>
  <c r="O67" i="1"/>
  <c r="K68" i="1"/>
  <c r="L68" i="1"/>
  <c r="M68" i="1"/>
  <c r="O68" i="1"/>
  <c r="K69" i="1"/>
  <c r="L69" i="1"/>
  <c r="M69" i="1"/>
  <c r="N69" i="1"/>
  <c r="O69" i="1"/>
  <c r="P69" i="1"/>
  <c r="K70" i="1"/>
  <c r="L70" i="1"/>
  <c r="M70" i="1"/>
  <c r="N70" i="1"/>
  <c r="O70" i="1"/>
  <c r="P70" i="1"/>
  <c r="K71" i="1"/>
  <c r="L71" i="1"/>
  <c r="M71" i="1"/>
  <c r="O71" i="1"/>
  <c r="K72" i="1"/>
  <c r="L72" i="1"/>
  <c r="M72" i="1"/>
  <c r="O72" i="1"/>
  <c r="P56" i="1"/>
  <c r="O56" i="1"/>
  <c r="N56" i="1"/>
  <c r="M56" i="1"/>
  <c r="L56" i="1"/>
  <c r="K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G56" i="1"/>
  <c r="F56" i="1"/>
  <c r="E69" i="1"/>
  <c r="E58" i="1"/>
  <c r="D58" i="1"/>
  <c r="I46" i="1" l="1"/>
  <c r="J46" i="1"/>
  <c r="H46" i="1"/>
  <c r="E46" i="1"/>
  <c r="E52" i="1"/>
  <c r="H271" i="2"/>
  <c r="G271" i="2"/>
  <c r="F271" i="2"/>
  <c r="E271" i="2"/>
  <c r="D271" i="2"/>
  <c r="H231" i="2"/>
  <c r="G231" i="2"/>
  <c r="F231" i="2"/>
  <c r="F230" i="2" s="1"/>
  <c r="E231" i="2"/>
  <c r="E230" i="2" s="1"/>
  <c r="D231" i="2"/>
  <c r="D230" i="2" s="1"/>
  <c r="H230" i="2"/>
  <c r="G230" i="2"/>
  <c r="H194" i="2"/>
  <c r="G194" i="2"/>
  <c r="F194" i="2"/>
  <c r="E194" i="2"/>
  <c r="D194" i="2"/>
  <c r="H193" i="2"/>
  <c r="H192" i="2" s="1"/>
  <c r="H191" i="2" s="1"/>
  <c r="G193" i="2"/>
  <c r="G192" i="2" s="1"/>
  <c r="G191" i="2" s="1"/>
  <c r="F193" i="2"/>
  <c r="F192" i="2" s="1"/>
  <c r="F191" i="2" s="1"/>
  <c r="E193" i="2"/>
  <c r="E192" i="2" s="1"/>
  <c r="E191" i="2" s="1"/>
  <c r="D193" i="2"/>
  <c r="D192" i="2" s="1"/>
  <c r="D191" i="2" s="1"/>
  <c r="H189" i="2"/>
  <c r="G189" i="2"/>
  <c r="F189" i="2"/>
  <c r="E189" i="2"/>
  <c r="E188" i="2" s="1"/>
  <c r="D189" i="2"/>
  <c r="D188" i="2" s="1"/>
  <c r="H188" i="2"/>
  <c r="G188" i="2"/>
  <c r="F188" i="2"/>
  <c r="H186" i="2"/>
  <c r="G186" i="2"/>
  <c r="F186" i="2"/>
  <c r="E186" i="2"/>
  <c r="E185" i="2" s="1"/>
  <c r="D186" i="2"/>
  <c r="D185" i="2" s="1"/>
  <c r="H185" i="2"/>
  <c r="G185" i="2"/>
  <c r="F185" i="2"/>
  <c r="F184" i="2"/>
  <c r="F183" i="2" s="1"/>
  <c r="F182" i="2" s="1"/>
  <c r="H183" i="2"/>
  <c r="G183" i="2"/>
  <c r="E183" i="2"/>
  <c r="E182" i="2" s="1"/>
  <c r="D183" i="2"/>
  <c r="D182" i="2" s="1"/>
  <c r="H182" i="2"/>
  <c r="G182" i="2"/>
  <c r="E155" i="2"/>
  <c r="H154" i="2"/>
  <c r="G154" i="2"/>
  <c r="F154" i="2"/>
  <c r="E154" i="2"/>
  <c r="D154" i="2"/>
  <c r="H136" i="2"/>
  <c r="G136" i="2"/>
  <c r="F136" i="2"/>
  <c r="E136" i="2"/>
  <c r="D136" i="2"/>
  <c r="H56" i="2"/>
  <c r="H52" i="2" s="1"/>
  <c r="G56" i="2"/>
  <c r="G52" i="2" s="1"/>
  <c r="F56" i="2"/>
  <c r="E56" i="2"/>
  <c r="D56" i="2"/>
  <c r="H53" i="2"/>
  <c r="G53" i="2"/>
  <c r="F53" i="2"/>
  <c r="E53" i="2"/>
  <c r="D53" i="2"/>
  <c r="S52" i="2"/>
  <c r="F52" i="2" l="1"/>
  <c r="F51" i="2" s="1"/>
  <c r="G51" i="2"/>
  <c r="D52" i="2"/>
  <c r="E52" i="2"/>
  <c r="H51" i="2"/>
  <c r="O52" i="2"/>
  <c r="H270" i="2"/>
  <c r="R52" i="2"/>
  <c r="D51" i="2"/>
  <c r="E51" i="2"/>
  <c r="G270" i="2"/>
  <c r="Q52" i="2"/>
  <c r="M52" i="2" l="1"/>
  <c r="L52" i="2"/>
  <c r="K52" i="2"/>
  <c r="E270" i="2"/>
  <c r="D270" i="2"/>
  <c r="J52" i="2"/>
  <c r="F270" i="2"/>
  <c r="N52" i="2"/>
  <c r="P52" i="2"/>
  <c r="D6" i="1" l="1"/>
  <c r="D46" i="1"/>
  <c r="D43" i="1"/>
  <c r="D39" i="1"/>
  <c r="D36" i="1"/>
  <c r="D32" i="1"/>
  <c r="D27" i="1"/>
  <c r="D52" i="1"/>
  <c r="D21" i="1"/>
  <c r="D19" i="1"/>
  <c r="D16" i="1"/>
  <c r="D13" i="1"/>
  <c r="D11" i="1"/>
  <c r="D8" i="1"/>
  <c r="F47" i="1" l="1"/>
  <c r="F49" i="1"/>
  <c r="F50" i="1"/>
  <c r="F51" i="1"/>
  <c r="I69" i="1"/>
  <c r="J69" i="1"/>
  <c r="H69" i="1"/>
  <c r="D69" i="1"/>
  <c r="E39" i="1"/>
  <c r="G39" i="1" s="1"/>
  <c r="K42" i="1"/>
  <c r="O42" i="1"/>
  <c r="P42" i="1"/>
  <c r="M42" i="1"/>
  <c r="N42" i="1"/>
  <c r="L42" i="1"/>
  <c r="F42" i="1"/>
  <c r="G42" i="1"/>
  <c r="I39" i="1"/>
  <c r="J39" i="1"/>
  <c r="H39" i="1"/>
  <c r="K39" i="1" s="1"/>
  <c r="P40" i="1"/>
  <c r="P41" i="1"/>
  <c r="N40" i="1"/>
  <c r="N41" i="1"/>
  <c r="L40" i="1"/>
  <c r="L41" i="1"/>
  <c r="P28" i="1"/>
  <c r="N28" i="1"/>
  <c r="L28" i="1"/>
  <c r="J11" i="1"/>
  <c r="P11" i="1" s="1"/>
  <c r="I11" i="1"/>
  <c r="H11" i="1"/>
  <c r="P47" i="1"/>
  <c r="P49" i="1"/>
  <c r="P50" i="1"/>
  <c r="P51" i="1"/>
  <c r="O47" i="1"/>
  <c r="O49" i="1"/>
  <c r="O50" i="1"/>
  <c r="O51" i="1"/>
  <c r="N47" i="1"/>
  <c r="N49" i="1"/>
  <c r="N50" i="1"/>
  <c r="N51" i="1"/>
  <c r="M47" i="1"/>
  <c r="M49" i="1"/>
  <c r="M50" i="1"/>
  <c r="M51" i="1"/>
  <c r="L47" i="1"/>
  <c r="L49" i="1"/>
  <c r="L50" i="1"/>
  <c r="L51" i="1"/>
  <c r="K47" i="1"/>
  <c r="K49" i="1"/>
  <c r="K50" i="1"/>
  <c r="K51" i="1"/>
  <c r="G47" i="1"/>
  <c r="G49" i="1"/>
  <c r="G50" i="1"/>
  <c r="G51" i="1"/>
  <c r="G46" i="1"/>
  <c r="K45" i="1"/>
  <c r="P45" i="1"/>
  <c r="O45" i="1"/>
  <c r="N45" i="1"/>
  <c r="M45" i="1"/>
  <c r="L45" i="1"/>
  <c r="F45" i="1"/>
  <c r="G45" i="1"/>
  <c r="J43" i="1"/>
  <c r="I43" i="1"/>
  <c r="H43" i="1"/>
  <c r="F44" i="1"/>
  <c r="E43" i="1"/>
  <c r="G43" i="1" s="1"/>
  <c r="J27" i="1"/>
  <c r="I27" i="1"/>
  <c r="H27" i="1"/>
  <c r="E27" i="1"/>
  <c r="F15" i="1"/>
  <c r="J13" i="1"/>
  <c r="I13" i="1"/>
  <c r="P15" i="1"/>
  <c r="H13" i="1"/>
  <c r="N15" i="1"/>
  <c r="O15" i="1"/>
  <c r="M15" i="1"/>
  <c r="L15" i="1"/>
  <c r="K15" i="1"/>
  <c r="G15" i="1"/>
  <c r="E13" i="1"/>
  <c r="G13" i="1" s="1"/>
  <c r="P55" i="1"/>
  <c r="O55" i="1"/>
  <c r="N55" i="1"/>
  <c r="M55" i="1"/>
  <c r="L55" i="1"/>
  <c r="K55" i="1"/>
  <c r="G55" i="1"/>
  <c r="F55" i="1"/>
  <c r="J58" i="1"/>
  <c r="J57" i="1" s="1"/>
  <c r="I58" i="1"/>
  <c r="H58" i="1"/>
  <c r="O52" i="1"/>
  <c r="L52" i="1"/>
  <c r="J36" i="1"/>
  <c r="I36" i="1"/>
  <c r="H36" i="1"/>
  <c r="L36" i="1" s="1"/>
  <c r="J32" i="1"/>
  <c r="I32" i="1"/>
  <c r="H32" i="1"/>
  <c r="L32" i="1" s="1"/>
  <c r="J21" i="1"/>
  <c r="I21" i="1"/>
  <c r="H21" i="1"/>
  <c r="J19" i="1"/>
  <c r="I19" i="1"/>
  <c r="H19" i="1"/>
  <c r="J16" i="1"/>
  <c r="I16" i="1"/>
  <c r="H16" i="1"/>
  <c r="J8" i="1"/>
  <c r="I8" i="1"/>
  <c r="H8" i="1"/>
  <c r="G52" i="1"/>
  <c r="E36" i="1"/>
  <c r="F36" i="1" s="1"/>
  <c r="E32" i="1"/>
  <c r="F32" i="1" s="1"/>
  <c r="E21" i="1"/>
  <c r="G21" i="1" s="1"/>
  <c r="E19" i="1"/>
  <c r="E16" i="1"/>
  <c r="E11" i="1"/>
  <c r="F11" i="1" s="1"/>
  <c r="E8" i="1"/>
  <c r="G8" i="1" s="1"/>
  <c r="D57" i="1"/>
  <c r="D56" i="1" s="1"/>
  <c r="O54" i="1"/>
  <c r="M54" i="1"/>
  <c r="L54" i="1"/>
  <c r="K54" i="1"/>
  <c r="F54" i="1"/>
  <c r="O53" i="1"/>
  <c r="M53" i="1"/>
  <c r="K53" i="1"/>
  <c r="G53" i="1"/>
  <c r="F53" i="1"/>
  <c r="P44" i="1"/>
  <c r="O44" i="1"/>
  <c r="N44" i="1"/>
  <c r="M44" i="1"/>
  <c r="L44" i="1"/>
  <c r="K44" i="1"/>
  <c r="G44" i="1"/>
  <c r="O41" i="1"/>
  <c r="M41" i="1"/>
  <c r="K41" i="1"/>
  <c r="G41" i="1"/>
  <c r="F41" i="1"/>
  <c r="O40" i="1"/>
  <c r="M40" i="1"/>
  <c r="K40" i="1"/>
  <c r="G40" i="1"/>
  <c r="F40" i="1"/>
  <c r="P38" i="1"/>
  <c r="O38" i="1"/>
  <c r="N38" i="1"/>
  <c r="M38" i="1"/>
  <c r="L38" i="1"/>
  <c r="K38" i="1"/>
  <c r="G38" i="1"/>
  <c r="F38" i="1"/>
  <c r="P37" i="1"/>
  <c r="O37" i="1"/>
  <c r="N37" i="1"/>
  <c r="M37" i="1"/>
  <c r="L37" i="1"/>
  <c r="K37" i="1"/>
  <c r="G37" i="1"/>
  <c r="F37" i="1"/>
  <c r="P35" i="1"/>
  <c r="O35" i="1"/>
  <c r="N35" i="1"/>
  <c r="M35" i="1"/>
  <c r="L35" i="1"/>
  <c r="K35" i="1"/>
  <c r="G35" i="1"/>
  <c r="F35" i="1"/>
  <c r="P34" i="1"/>
  <c r="O34" i="1"/>
  <c r="N34" i="1"/>
  <c r="M34" i="1"/>
  <c r="L34" i="1"/>
  <c r="K34" i="1"/>
  <c r="G34" i="1"/>
  <c r="F34" i="1"/>
  <c r="P33" i="1"/>
  <c r="O33" i="1"/>
  <c r="N33" i="1"/>
  <c r="M33" i="1"/>
  <c r="L33" i="1"/>
  <c r="K33" i="1"/>
  <c r="G33" i="1"/>
  <c r="F33" i="1"/>
  <c r="P31" i="1"/>
  <c r="O31" i="1"/>
  <c r="N31" i="1"/>
  <c r="M31" i="1"/>
  <c r="L31" i="1"/>
  <c r="K31" i="1"/>
  <c r="G31" i="1"/>
  <c r="F31" i="1"/>
  <c r="P30" i="1"/>
  <c r="O30" i="1"/>
  <c r="N30" i="1"/>
  <c r="M30" i="1"/>
  <c r="L30" i="1"/>
  <c r="K30" i="1"/>
  <c r="G30" i="1"/>
  <c r="F30" i="1"/>
  <c r="P29" i="1"/>
  <c r="O29" i="1"/>
  <c r="N29" i="1"/>
  <c r="M29" i="1"/>
  <c r="L29" i="1"/>
  <c r="K29" i="1"/>
  <c r="G29" i="1"/>
  <c r="F29" i="1"/>
  <c r="O28" i="1"/>
  <c r="M28" i="1"/>
  <c r="K28" i="1"/>
  <c r="G28" i="1"/>
  <c r="F28" i="1"/>
  <c r="O25" i="1"/>
  <c r="M25" i="1"/>
  <c r="K25" i="1"/>
  <c r="G25" i="1"/>
  <c r="F25" i="1"/>
  <c r="P24" i="1"/>
  <c r="O24" i="1"/>
  <c r="N24" i="1"/>
  <c r="M24" i="1"/>
  <c r="L24" i="1"/>
  <c r="K24" i="1"/>
  <c r="G24" i="1"/>
  <c r="F24" i="1"/>
  <c r="P23" i="1"/>
  <c r="O23" i="1"/>
  <c r="N23" i="1"/>
  <c r="M23" i="1"/>
  <c r="L23" i="1"/>
  <c r="K23" i="1"/>
  <c r="G23" i="1"/>
  <c r="F23" i="1"/>
  <c r="O20" i="1"/>
  <c r="M20" i="1"/>
  <c r="K20" i="1"/>
  <c r="F20" i="1"/>
  <c r="P18" i="1"/>
  <c r="O18" i="1"/>
  <c r="N18" i="1"/>
  <c r="M18" i="1"/>
  <c r="L18" i="1"/>
  <c r="K18" i="1"/>
  <c r="G18" i="1"/>
  <c r="F18" i="1"/>
  <c r="P17" i="1"/>
  <c r="O17" i="1"/>
  <c r="N17" i="1"/>
  <c r="M17" i="1"/>
  <c r="L17" i="1"/>
  <c r="K17" i="1"/>
  <c r="G17" i="1"/>
  <c r="F17" i="1"/>
  <c r="O14" i="1"/>
  <c r="M14" i="1"/>
  <c r="L14" i="1"/>
  <c r="K14" i="1"/>
  <c r="F14" i="1"/>
  <c r="P12" i="1"/>
  <c r="O12" i="1"/>
  <c r="N12" i="1"/>
  <c r="M12" i="1"/>
  <c r="L12" i="1"/>
  <c r="K12" i="1"/>
  <c r="G12" i="1"/>
  <c r="F12" i="1"/>
  <c r="P10" i="1"/>
  <c r="O10" i="1"/>
  <c r="N10" i="1"/>
  <c r="M10" i="1"/>
  <c r="G10" i="1"/>
  <c r="F10" i="1"/>
  <c r="P9" i="1"/>
  <c r="O9" i="1"/>
  <c r="N9" i="1"/>
  <c r="M9" i="1"/>
  <c r="G9" i="1"/>
  <c r="F9" i="1"/>
  <c r="M11" i="1"/>
  <c r="N11" i="1"/>
  <c r="M52" i="1"/>
  <c r="K27" i="1" l="1"/>
  <c r="E26" i="1"/>
  <c r="P39" i="1"/>
  <c r="P43" i="1"/>
  <c r="L13" i="1"/>
  <c r="J56" i="1"/>
  <c r="K16" i="1"/>
  <c r="N21" i="1"/>
  <c r="G32" i="1"/>
  <c r="K43" i="1"/>
  <c r="L27" i="1"/>
  <c r="F13" i="1"/>
  <c r="L8" i="1"/>
  <c r="M32" i="1"/>
  <c r="O19" i="1"/>
  <c r="O43" i="1"/>
  <c r="P13" i="1"/>
  <c r="M13" i="1"/>
  <c r="N46" i="1"/>
  <c r="M39" i="1"/>
  <c r="M36" i="1"/>
  <c r="N32" i="1"/>
  <c r="O32" i="1"/>
  <c r="O21" i="1"/>
  <c r="M16" i="1"/>
  <c r="M8" i="1"/>
  <c r="N39" i="1"/>
  <c r="M27" i="1"/>
  <c r="I26" i="1"/>
  <c r="K32" i="1"/>
  <c r="L43" i="1"/>
  <c r="E7" i="1"/>
  <c r="G7" i="1" s="1"/>
  <c r="P36" i="1"/>
  <c r="K8" i="1"/>
  <c r="L11" i="1"/>
  <c r="O13" i="1"/>
  <c r="G16" i="1"/>
  <c r="F16" i="1"/>
  <c r="N8" i="1"/>
  <c r="L16" i="1"/>
  <c r="N36" i="1"/>
  <c r="F8" i="1"/>
  <c r="P16" i="1"/>
  <c r="L21" i="1"/>
  <c r="J7" i="1"/>
  <c r="G11" i="1"/>
  <c r="M43" i="1"/>
  <c r="M19" i="1"/>
  <c r="H26" i="1"/>
  <c r="P32" i="1"/>
  <c r="H7" i="1"/>
  <c r="P27" i="1"/>
  <c r="O39" i="1"/>
  <c r="F52" i="1"/>
  <c r="F19" i="1"/>
  <c r="O27" i="1"/>
  <c r="K21" i="1"/>
  <c r="P46" i="1"/>
  <c r="N27" i="1"/>
  <c r="M21" i="1"/>
  <c r="O11" i="1"/>
  <c r="F46" i="1"/>
  <c r="N13" i="1"/>
  <c r="P21" i="1"/>
  <c r="I7" i="1"/>
  <c r="D73" i="1"/>
  <c r="K19" i="1"/>
  <c r="M46" i="1"/>
  <c r="K36" i="1"/>
  <c r="O16" i="1"/>
  <c r="G27" i="1"/>
  <c r="O36" i="1"/>
  <c r="N43" i="1"/>
  <c r="K13" i="1"/>
  <c r="K11" i="1"/>
  <c r="O8" i="1"/>
  <c r="F27" i="1"/>
  <c r="L46" i="1"/>
  <c r="G36" i="1"/>
  <c r="P8" i="1"/>
  <c r="K52" i="1"/>
  <c r="F21" i="1"/>
  <c r="N16" i="1"/>
  <c r="L39" i="1"/>
  <c r="K46" i="1"/>
  <c r="O46" i="1"/>
  <c r="J26" i="1"/>
  <c r="F39" i="1"/>
  <c r="E57" i="1"/>
  <c r="E56" i="1" s="1"/>
  <c r="F43" i="1"/>
  <c r="H57" i="1"/>
  <c r="I57" i="1"/>
  <c r="F7" i="1" l="1"/>
  <c r="L7" i="1"/>
  <c r="M26" i="1"/>
  <c r="K7" i="1"/>
  <c r="H6" i="1"/>
  <c r="N26" i="1"/>
  <c r="I56" i="1"/>
  <c r="H56" i="1"/>
  <c r="G26" i="1"/>
  <c r="F26" i="1"/>
  <c r="O26" i="1"/>
  <c r="P26" i="1"/>
  <c r="M7" i="1"/>
  <c r="I6" i="1"/>
  <c r="N7" i="1"/>
  <c r="E6" i="1"/>
  <c r="O7" i="1"/>
  <c r="L26" i="1"/>
  <c r="P7" i="1"/>
  <c r="J6" i="1"/>
  <c r="J73" i="1" s="1"/>
  <c r="K26" i="1"/>
  <c r="E73" i="1" l="1"/>
  <c r="G6" i="1"/>
  <c r="F6" i="1"/>
  <c r="K6" i="1"/>
  <c r="H73" i="1"/>
  <c r="I73" i="1"/>
  <c r="F73" i="1" l="1"/>
  <c r="G73" i="1"/>
  <c r="N73" i="1"/>
  <c r="M73" i="1"/>
  <c r="L73" i="1"/>
  <c r="K73" i="1"/>
  <c r="O73" i="1"/>
  <c r="P73" i="1"/>
</calcChain>
</file>

<file path=xl/sharedStrings.xml><?xml version="1.0" encoding="utf-8"?>
<sst xmlns="http://schemas.openxmlformats.org/spreadsheetml/2006/main" count="921" uniqueCount="579">
  <si>
    <t>Ед.измерения: тыс. рублей</t>
  </si>
  <si>
    <t>Код классификации доходов бюджетов</t>
  </si>
  <si>
    <t>Показатели прогноза доходов республиканского бюджета Республики Алтай</t>
  </si>
  <si>
    <t>Динамика поступлений</t>
  </si>
  <si>
    <t>Код адми-нистратора</t>
  </si>
  <si>
    <t>Код дохода</t>
  </si>
  <si>
    <t xml:space="preserve">Наименование </t>
  </si>
  <si>
    <t>прирост (снижение), тыс.руб.</t>
  </si>
  <si>
    <t>темп роста (снижения), %</t>
  </si>
  <si>
    <t>000</t>
  </si>
  <si>
    <t>1 00 00000 00 0000 000</t>
  </si>
  <si>
    <t>НАЛОГОВЫЕ И НЕНАЛОГОВЫЕ ДОХОДЫ</t>
  </si>
  <si>
    <t>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</si>
  <si>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</si>
  <si>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</si>
  <si>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</si>
  <si>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</si>
  <si>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</si>
  <si>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</si>
  <si>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</si>
  <si>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</si>
  <si>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</si>
  <si>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</si>
  <si>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</si>
  <si>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</si>
  <si>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</si>
  <si>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</si>
  <si>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</si>
  <si>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</si>
  <si>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</si>
  <si>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</si>
  <si>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</si>
  <si>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</si>
  <si>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1 07 00000 00 0000 000</t>
  </si>
  <si>
    <t>НАЛОГИ, СБОРЫ И РЕГУЛЯРНЫЕ ПЛАТЕЖИ ЗА ПОЛЬЗОВАНИЕ ПРИРОДНЫМИ РЕСУРСАМИ</t>
  </si>
  <si>
    <t>1 07 04000 01 0000 110</t>
  </si>
  <si>
    <t>Сборы за пользование объектами животного мира и за пользование объектами водных биологических ресурсов</t>
  </si>
  <si>
    <t>1 08 00000 00 0000 000</t>
  </si>
  <si>
    <t>ГОСУДАРСТВЕННАЯ ПОШЛИНА</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</si>
  <si>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</si>
  <si>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</si>
  <si>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</si>
  <si>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</si>
  <si>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</si>
  <si>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</si>
  <si>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НЕНАЛОГОВЫЕ ДОХОДЫ</t>
  </si>
  <si>
    <t>1 11 00000 00 0000 000</t>
  </si>
  <si>
    <t>ДОХОДЫ ОТ ИСПОЛЬЗОВАНИЯ ИМУЩЕСТВА, НАХОДЯЩЕГОСЯ В ГОСУДАРСТВЕННОЙ И МУНИЦИПАЛЬНОЙ СОБСТВЕННОСТИ</t>
  </si>
  <si>
    <t>919</t>
  </si>
  <si>
    <t>1 11 03000 00 0000 120</t>
  </si>
  <si>
    <t>Проценты, полученные от предоставления бюджетных кредитов внутри страны</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</si>
  <si>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</si>
  <si>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</si>
  <si>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</si>
  <si>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</si>
  <si>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1 12 00000 00 0000 000</t>
  </si>
  <si>
    <t>ПЛАТЕЖИ ПРИ ПОЛЬЗОВАНИИ ПРИРОДНЫМИ РЕСУРСАМИ</t>
  </si>
  <si>
    <t>048</t>
  </si>
  <si>
    <t>1 12 01000 01 0000 120</t>
  </si>
  <si>
    <t>Плата за негативное воздействие на окружающую среду</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</si>
  <si>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</si>
  <si>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</si>
  <si>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</si>
  <si>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</si>
  <si>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</si>
  <si>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</si>
  <si>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</si>
  <si>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</si>
  <si>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</si>
  <si>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</si>
  <si>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1 14 00000 00 0000 000</t>
  </si>
  <si>
    <t>ДОХОДЫ ОТ ПРОДАЖИ МАТЕРИАЛЬНЫХ И НЕМАТЕРИАЛЬНЫХ АКТИВОВ</t>
  </si>
  <si>
    <t>1 14 02000 00 0000 000</t>
  </si>
  <si>
    <t>1 14 06000 00 0000 430</t>
  </si>
  <si>
    <t>Доходы от продажи земельных участков, находящихся в государственной и муниципальной собственности</t>
  </si>
  <si>
    <t>1 15 00000 00 0000 000</t>
  </si>
  <si>
    <t>АДМИНИСТРАТИВНЫЕ ПЛАТЕЖИ И СБОРЫ</t>
  </si>
  <si>
    <t>1 15 02 00000 0000 140</t>
  </si>
  <si>
    <t>Платежи, взимаемые государственными и муниципальными органами (организациями) за выполнение определенных функций</t>
  </si>
  <si>
    <t>ШТРАФЫ, САНКЦИИ, ВОЗМЕЩЕНИЕ УЩЕРБА</t>
  </si>
  <si>
    <t>1 17 00000 00 0000 000</t>
  </si>
  <si>
    <t>ПРОЧИЕ НЕНАЛОГОВЫЕ ДОХОДЫ</t>
  </si>
  <si>
    <t>1 17 01000 00 0000180</t>
  </si>
  <si>
    <t>Невыясненные поступления</t>
  </si>
  <si>
    <t>1 17 05000 00 0000180</t>
  </si>
  <si>
    <t>Прочие неналоговые доходы</t>
  </si>
  <si>
    <t>2 00 00000 00 0000 000</t>
  </si>
  <si>
    <t>БЕЗВОЗМЕЗДНЫЕ ПОСТУПЛЕНИЯ</t>
  </si>
  <si>
    <t>2 02 00000 00 0000 000</t>
  </si>
  <si>
    <t xml:space="preserve">БЕЗВОЗМЕЗДНЫЕ ПОСТУПЛЕНИЯ ОТ ДРУГИХ БЮДЖЕТОВ БЮДЖЕТНОЙ СИСТЕМЫ РОССИЙСКОЙ ФЕДЕРАЦИИ
</t>
  </si>
  <si>
    <t>906</t>
  </si>
  <si>
    <t>2 02 10000 00 0000 150</t>
  </si>
  <si>
    <t>Дотации бюджетам бюджетной системы Российской Федерации</t>
  </si>
  <si>
    <t>2 02 20000 00 0000 150</t>
  </si>
  <si>
    <t>Субсидии бюджетам бюджетной системы Российской Федерации (межбюджетные субсидии)</t>
  </si>
  <si>
    <t>2 02 30000 00 0000 150</t>
  </si>
  <si>
    <t xml:space="preserve">Субвенции  бюджетам бюджетной системы Российской Федерации </t>
  </si>
  <si>
    <t>2 02 40000 00 0000 150</t>
  </si>
  <si>
    <t>Иные межбюджетные трансферты</t>
  </si>
  <si>
    <t>2 03 00000 00 0000 000</t>
  </si>
  <si>
    <t xml:space="preserve">БЕЗВОЗМЕЗДНЫЕ ПОСТУПЛЕНИЯ ОТ ГОСУДАРСТВЕННЫХ (МУНИЦИПАЛЬНЫХ) ОРГАНИЗАЦИЙ
</t>
  </si>
  <si>
    <t>2 07 00000 00 0000 000</t>
  </si>
  <si>
    <t>ПРОЧИЕ БЕЗВОЗМЕЗДНЫЕ ПОСТУПЛЕНИЯ</t>
  </si>
  <si>
    <t xml:space="preserve">2 18 00000 00 0000 000
</t>
  </si>
  <si>
    <t xml:space="preserve">2 19 00000 00 0000 000
</t>
  </si>
  <si>
    <t xml:space="preserve">ВОЗВРАТ ОСТАТКОВ СУБСИДИЙ, СУБВЕНЦИЙ И ИНЫХ МЕЖБЮДЖЕТНЫХ ТРАНСФЕРТОВ, ИМЕЮЩИХ ЦЕЛЕВОЕ НАЗНАЧЕНИЕ, ПРОШЛЫХ ЛЕТ
</t>
  </si>
  <si>
    <t>ВСЕГО ДОХОДОВ</t>
  </si>
  <si>
    <t>1 18 00000 00 0000 000</t>
  </si>
  <si>
    <t>Поступления (перечисления) по урегулированию расчетов между бюджетами бюджетной системы Российской Федерации</t>
  </si>
  <si>
    <t>1 16 00000 00 0000 000</t>
  </si>
  <si>
    <t xml:space="preserve"> 2 02 15001 00 0000 150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</si>
  <si>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</si>
  <si>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</si>
  <si>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на 2023 год</t>
  </si>
  <si>
    <t>на 2024 год</t>
  </si>
  <si>
    <t>2023 год к 2022 году</t>
  </si>
  <si>
    <t>2024 год к 2023 году</t>
  </si>
  <si>
    <t>1 05 06000 01 0000 110</t>
  </si>
  <si>
    <t>Налог на профессиональный доход</t>
  </si>
  <si>
    <t>1 11 02000 00 0000 120</t>
  </si>
  <si>
    <t>Доходы от размещения средств бюджетов</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</si>
  <si>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</si>
  <si>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
</t>
  </si>
  <si>
    <t xml:space="preserve">1 15 07000 01 0000 140
</t>
  </si>
  <si>
    <t xml:space="preserve">1 16 01000 01 0000 140
</t>
  </si>
  <si>
    <t xml:space="preserve">Административные штрафы, установленные Кодексом Российской Федерации об административных правонарушениях
</t>
  </si>
  <si>
    <t xml:space="preserve">1 16 07010 00 0000 140
</t>
  </si>
  <si>
    <t xml:space="preserve">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
</t>
  </si>
  <si>
    <t xml:space="preserve">1 16 10000 00 0000 140
</t>
  </si>
  <si>
    <t xml:space="preserve">Платежи в целях возмещения причиненного ущерба (убытков)
</t>
  </si>
  <si>
    <t xml:space="preserve">1 16 11000 01 0000 140
</t>
  </si>
  <si>
    <t>907</t>
  </si>
  <si>
    <t xml:space="preserve">Платежи, уплачиваемые в целях возмещения вреда
</t>
  </si>
  <si>
    <t>928</t>
  </si>
  <si>
    <t xml:space="preserve">1 14 13000 00 0000 000
</t>
  </si>
  <si>
    <t xml:space="preserve">Доходы от приватизации имущества, находящегося в государственной и муниципальной собственности
</t>
  </si>
  <si>
    <t xml:space="preserve">2 07 02000 02 0000 150
</t>
  </si>
  <si>
    <t xml:space="preserve">Прочие безвозмездные поступления в бюджеты субъектов Российской Федерации
</t>
  </si>
  <si>
    <t>-</t>
  </si>
  <si>
    <t>2 02 15002 00 0000 150</t>
  </si>
  <si>
    <t>2 02 15009 00 0000 150</t>
  </si>
  <si>
    <t>Дотации бюджетам на поддержку мер по обеспечению сбалансированности бюджетов</t>
  </si>
  <si>
    <t>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</si>
  <si>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</si>
  <si>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2 04 00000 00 0000 000</t>
  </si>
  <si>
    <t>БЕЗВОЗМЕЗДНЫЕ ПОСТУПЛЕНИЯ ОТ НЕГОСУДАРСТВЕННЫХ ОРГАНИЗАЦИЙ</t>
  </si>
  <si>
    <t>901</t>
  </si>
  <si>
    <t>Показатели фактических поступлений в 2021 году</t>
  </si>
  <si>
    <t>Оценка поступлений в 2022 году</t>
  </si>
  <si>
    <t>Динамика поступления 2022 года к 2021 году</t>
  </si>
  <si>
    <t>на 2025 год</t>
  </si>
  <si>
    <t>2025 год к 2024 году</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</si>
  <si>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</si>
  <si>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1 08 01000 00 0000 000</t>
  </si>
  <si>
    <t>Приложение 1</t>
  </si>
  <si>
    <t>Прогнозируемый объем поступлений доходов в республиканский бюджет на 2023 год и на плановый период 2024 и 2025 годов</t>
  </si>
  <si>
    <t>Сумма на 2022 год первоначальнй</t>
  </si>
  <si>
    <t>Сумма на 2022 год 2-е изменение</t>
  </si>
  <si>
    <t>Сумма на 2023 год</t>
  </si>
  <si>
    <t xml:space="preserve">Сумма на 2024 год </t>
  </si>
  <si>
    <t xml:space="preserve">Сумма на 2025 год </t>
  </si>
  <si>
    <t>188</t>
  </si>
  <si>
    <t>1 11 09000 00 0000 120</t>
  </si>
  <si>
    <t>1 14 13000 00 0000 000</t>
  </si>
  <si>
    <t>Доходы от приватизации имущества, находящегося в государственной и муниципальной собственности</t>
  </si>
  <si>
    <t>1 15 02000 00 0000 140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</si>
  <si>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</si>
  <si>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</si>
  <si>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1 16 01000 01 0000 140</t>
  </si>
  <si>
    <t>Административные штрафы, установленные Кодексом Российской Федерации об административных правонарушениях</t>
  </si>
  <si>
    <t xml:space="preserve">1 16 02000 02 0000 140
</t>
  </si>
  <si>
    <t xml:space="preserve">Административные штрафы, установленные законами субъектов Российской Федерации об административных правонарушениях
</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</si>
  <si>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</si>
  <si>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</si>
  <si>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</si>
  <si>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</si>
  <si>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</si>
  <si>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</si>
  <si>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БЕЗВОЗМЕЗДНЫЕ ПОСТУПЛЕНИЯ ОТ ДРУГИХ БЮДЖЕТОВ БЮДЖЕТНОЙ СИСТЕМЫ РОССИЙСКОЙ ФЕДЕРАЦИИ</t>
  </si>
  <si>
    <t>2 02 15001 02 0000 150</t>
  </si>
  <si>
    <t>Дотации бюджетам субъектов Российской Федерации на выравнивание бюджетной обеспеченности</t>
  </si>
  <si>
    <t>2 02 15009 02 0000 150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</si>
  <si>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</si>
  <si>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2 02 20086 02 0000 150</t>
  </si>
  <si>
    <t>Субсидии бюджетам субъектов Российской Федерации из местных бюджетов</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</si>
  <si>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</si>
  <si>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</si>
  <si>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908</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</si>
  <si>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</si>
  <si>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</si>
  <si>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2 02 25065 02 0000 150</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</si>
  <si>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</si>
  <si>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913</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</si>
  <si>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</si>
  <si>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</si>
  <si>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</si>
  <si>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</si>
  <si>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910</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</si>
  <si>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</si>
  <si>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</si>
  <si>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2 02 25086 02 0000 150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</si>
  <si>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</si>
  <si>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903</t>
  </si>
  <si>
    <t>2 02 25097 02 0000 150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</si>
  <si>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</si>
  <si>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</si>
  <si>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</si>
  <si>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код дохода и наименование взяла из сопоставительной таблицы</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</si>
  <si>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</si>
  <si>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</si>
  <si>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2 02 25114 02 0000 150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</si>
  <si>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</si>
  <si>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2 02 25117 02 0000 150</t>
  </si>
  <si>
    <t>Субсидии бюджетам субъектов Российской Федерации на формирование ИТ-инфраструктуры в государственных (муниципальных) образовательных организациях, реализующих программы общего образования, в соответствии с утвержденным стандартом для обеспечения в помещениях безопасного доступа к государственным, муниципальным и иным информационным системам, а также к информационно-телекоммуникационной сети «Интернет»</t>
  </si>
  <si>
    <t>2 02 25138 02 0000 150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</si>
  <si>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</si>
  <si>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2 02 25169 02 0000 150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</si>
  <si>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</si>
  <si>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2 02 25173 02 0000 150</t>
  </si>
  <si>
    <t>Субсидии бюджетам субъектов Российской Федерации на создание детских технопарков «Кванториум»</t>
  </si>
  <si>
    <t>2 02 25177 02 0000 150</t>
  </si>
  <si>
    <t>Субсидии бюджетам субъектов Российской Федерации на создание и обеспечение функционирования центров опережающей профессиональной подготовки</t>
  </si>
  <si>
    <t>2 02 25189 02 0000 150</t>
  </si>
  <si>
    <t>Субсидии бюджетам субъектов Российской Федерации на создание центров выявления и поддержки одаренных детей</t>
  </si>
  <si>
    <t>2 02 25190 02 0000 150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</si>
  <si>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</si>
  <si>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</si>
  <si>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</si>
  <si>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2 02 25201 02 0000 150</t>
  </si>
  <si>
    <t>Субсидии бюджетам субъектов Российской Федерации на развитие паллиативной медицинской помощи</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</si>
  <si>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</si>
  <si>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</si>
  <si>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2 02 25210 02 0000 150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</si>
  <si>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</si>
  <si>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2 02 25219 02 0000 150</t>
  </si>
  <si>
    <t>Субсидии бюджетам субъектов Российской Федерации на создание центров цифрового образования детей</t>
  </si>
  <si>
    <t>2 02 25228 02 0000 150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</si>
  <si>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</si>
  <si>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</si>
  <si>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</si>
  <si>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</si>
  <si>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</si>
  <si>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2 02 25232 02 0000 150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</si>
  <si>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</si>
  <si>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5232F</t>
  </si>
  <si>
    <t>2 02 25239 02 0000 150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</si>
  <si>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</si>
  <si>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</si>
  <si>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</si>
  <si>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</si>
  <si>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</si>
  <si>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2 02 25256 02 0000 150</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</si>
  <si>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</si>
  <si>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</si>
  <si>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</si>
  <si>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2 02 25291 02 0000 150</t>
  </si>
  <si>
    <t>Субсидии бюджетам субъектов Российской Федерации на повышение эффективности службы занятости</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</si>
  <si>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</si>
  <si>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</si>
  <si>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</si>
  <si>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</si>
  <si>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</si>
  <si>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</si>
  <si>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</si>
  <si>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</si>
  <si>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2 02 25321 02 0000 150</t>
  </si>
  <si>
    <t>Субсидии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</si>
  <si>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</si>
  <si>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</si>
  <si>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5331П</t>
  </si>
  <si>
    <t>2 02 25332 02 0000 150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</si>
  <si>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</si>
  <si>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2 02 25335 02 0000 150</t>
  </si>
  <si>
    <t>Субсидии бюджетам субъектов Российской Федерации на развитие инфраструктуры туризма</t>
  </si>
  <si>
    <t>2 02 25338 02 0000 150</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</si>
  <si>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</si>
  <si>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</si>
  <si>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</si>
  <si>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2 02 25365 02 0000 150</t>
  </si>
  <si>
    <t>Субсидии бюджетам субъектов Российской Федерации на реализацию региональных проектов модернизации первичного звена здравоохранения</t>
  </si>
  <si>
    <t>5365F</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</si>
  <si>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</si>
  <si>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</si>
  <si>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2 02 25394 02 0000 150</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</si>
  <si>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</si>
  <si>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</si>
  <si>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</si>
  <si>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54040F</t>
  </si>
  <si>
    <t>2 02 25462 02 0000 150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</si>
  <si>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</si>
  <si>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902</t>
  </si>
  <si>
    <t>2 02 25466 02 0000 150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</si>
  <si>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</si>
  <si>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2 02 25467 02 0000 150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</si>
  <si>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</si>
  <si>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905</t>
  </si>
  <si>
    <t>2 02 25480 02 0000 150</t>
  </si>
  <si>
    <t>Субсидии бюджетам субъектов Российской Федерации на создание системы поддержки фермеров и развитие сельской кооперации</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</si>
  <si>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</si>
  <si>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</si>
  <si>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2 02 25497 02 0000 150</t>
  </si>
  <si>
    <t>Субсидии бюджетам субъектов Российской Федерации на реализацию мероприятий по обеспечению жильем молодых семей</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</si>
  <si>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</si>
  <si>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</si>
  <si>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</si>
  <si>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</si>
  <si>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2 02 25511 02 0000 150</t>
  </si>
  <si>
    <t>Субсидии бюджетам субъектов Российской Федерации на проведение комплексных кадастровых работ</t>
  </si>
  <si>
    <t>2 02 25513 02 0000 150</t>
  </si>
  <si>
    <t>Субсидии бюджетам субъектов Российской Федерации на развитие сети учреждений культурно-досугового типа</t>
  </si>
  <si>
    <t>2 02 25514 02 0000 150</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</si>
  <si>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</si>
  <si>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921</t>
  </si>
  <si>
    <t>2 02 25515 02 0000 150</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</si>
  <si>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</si>
  <si>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2 02 25516 02 0000 150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</si>
  <si>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</si>
  <si>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</si>
  <si>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</si>
  <si>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2 02 25519 02 0000 150</t>
  </si>
  <si>
    <t>Субсидии бюджетам субъектов Российской Федерации на поддержку отрасли культуры</t>
  </si>
  <si>
    <t>2 02 25520 02 0000 150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</si>
  <si>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</si>
  <si>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5520F</t>
  </si>
  <si>
    <t>2 02 25527 02 0000 150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</si>
  <si>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</si>
  <si>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</si>
  <si>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</si>
  <si>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2 02 25555 02 0000 150</t>
  </si>
  <si>
    <t>Субсидии бюджетам субъектов Российской Федерации на реализацию программ формирования современной городской среды</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</si>
  <si>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</si>
  <si>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</si>
  <si>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</si>
  <si>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</si>
  <si>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926</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</si>
  <si>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</si>
  <si>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</si>
  <si>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</si>
  <si>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</si>
  <si>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2 02 25750 02 0000 150</t>
  </si>
  <si>
    <t>Субсидии бюджетам субъектов Российской Федерации на реализацию мероприятий по модернизации школьных систем образования</t>
  </si>
  <si>
    <t>2 02 25752 02 0000 150</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</si>
  <si>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</si>
  <si>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2 02 25753 02 0000 150</t>
  </si>
  <si>
    <t>Субсидии бюджетам субъектов Российской Федерации на софинансирование закупки оборудования для создания «умных» спортивных площадок</t>
  </si>
  <si>
    <t>2 02 25786 02 0000 150</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</si>
  <si>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</si>
  <si>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2 02 27111 02 0000 150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</si>
  <si>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</si>
  <si>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</si>
  <si>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</si>
  <si>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2 02 27336 02 0000 150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</si>
  <si>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</si>
  <si>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</si>
  <si>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</si>
  <si>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 xml:space="preserve">Субвенции бюджетам бюджетной системы Российской Федерации </t>
  </si>
  <si>
    <t>2 02 35118 02 0000 150</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</si>
  <si>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</si>
  <si>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2 02 35120 02 0000 150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</si>
  <si>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</si>
  <si>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2 02 35128 02 0000 150</t>
  </si>
  <si>
    <t>Субвенции бюджетам субъектов Российской Федерации на осуществление отдельных полномочий в области водных отношений</t>
  </si>
  <si>
    <t>2 02 35129 02 0000 150</t>
  </si>
  <si>
    <t>Субвенции бюджетам субъектов Российской Федерации на осуществление отдельных полномочий в области лесных отношений</t>
  </si>
  <si>
    <t>2 02 35135 02 0000 150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</si>
  <si>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</si>
  <si>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2 02 35176 02 0000 150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</si>
  <si>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</si>
  <si>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2 02 35220 02 0000 150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</si>
  <si>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</si>
  <si>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</si>
  <si>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</si>
  <si>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2 02 35250 02 0000 150</t>
  </si>
  <si>
    <t>Субвенции бюджетам субъектов Российской Федерации на оплату жилищно-коммунальных услуг отдельным категориям граждан</t>
  </si>
  <si>
    <t>2 02 35290 02 0000 150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</si>
  <si>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</si>
  <si>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2 02 35345 02 0000 150</t>
  </si>
  <si>
    <t>Субвенции бюджетам субъектов Российской Федерации на осуществление мер пожарной безопасности и тушение лесных пожаров</t>
  </si>
  <si>
    <t>2 02 35429 02 0000 150</t>
  </si>
  <si>
    <t>Субвенции бюджетам субъектов Российской Федерации на увеличение площади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</si>
  <si>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</si>
  <si>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</si>
  <si>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</si>
  <si>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</si>
  <si>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2 02 35460 02 0000 150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</si>
  <si>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</si>
  <si>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</si>
  <si>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</si>
  <si>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2 02 35900 02 0000 150</t>
  </si>
  <si>
    <t>Единая субвенция бюджетам субъектов Российской Федерации и бюджету г. Байконура</t>
  </si>
  <si>
    <t>918</t>
  </si>
  <si>
    <t>2 02 45141 02 0000 150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</si>
  <si>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</si>
  <si>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2 02 45142 02 0000 150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</si>
  <si>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</si>
  <si>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2 02 45161 02 0000 150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</si>
  <si>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</si>
  <si>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2 02 45190 02 0000 150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</si>
  <si>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</si>
  <si>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2 02 45192 02 0000 150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</si>
  <si>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</si>
  <si>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2 02 45216 02 0000 150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</si>
  <si>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</si>
  <si>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2 02 45289 02 0000 150</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</si>
  <si>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</si>
  <si>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2 02 45292 02 0000 150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</si>
  <si>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</si>
  <si>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2 02 45298 02 0000 150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</si>
  <si>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</si>
  <si>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2 02 45300 02 0000 150</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</si>
  <si>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</si>
  <si>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2 02 45303 02 0000 150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</si>
  <si>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</si>
  <si>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2 02 45321 02 0000 150</t>
  </si>
  <si>
    <t>Межбюджетные трансферты, передаваемые бюджетам субъектов Российской Федерации на реализацию мероприятий индивидуальных программ социально-экономического развития Республики Алтай, Республики Карелия и Республики Тыва</t>
  </si>
  <si>
    <t>2 02 45354 02 0000 150</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</si>
  <si>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</si>
  <si>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2 02 45358 02 0000 150</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</si>
  <si>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</si>
  <si>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</si>
  <si>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</si>
  <si>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2 02 45389 02 0000 150</t>
  </si>
  <si>
    <t>Межбюджетные трансферты, передаваемые бюджетам субъектов Российской Федерации на развитие инфраструктуры дорожного хозяйства</t>
  </si>
  <si>
    <t>2 02 45398 02 0000 150</t>
  </si>
  <si>
    <t>Межбюджетные трансферты, передаваемые бюджету Республики Алтай на софинансирование расходов по договору финансовой аренды (лизинга) вертолета</t>
  </si>
  <si>
    <t>2 02 45433 02 0000 150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</si>
  <si>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</si>
  <si>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2 02 45453 02 0000 150</t>
  </si>
  <si>
    <t>Межбюджетные трансферты, передаваемые бюджетам субъектов Российской Федерации на создание виртуальных концертных залов</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</si>
  <si>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</si>
  <si>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</si>
  <si>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</si>
  <si>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</si>
  <si>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2 02 45784 02 0000 150</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</si>
  <si>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</si>
  <si>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2 02 45787 02 0000 150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</si>
  <si>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</si>
  <si>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 xml:space="preserve">данного кода дох в 2023 году нет </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</si>
  <si>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</si>
  <si>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</si>
  <si>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5П010</t>
  </si>
  <si>
    <t>5П020</t>
  </si>
  <si>
    <t>5Р100</t>
  </si>
  <si>
    <t>5П030</t>
  </si>
  <si>
    <t>2 02 49999 02 0000 150</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</si>
  <si>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</si>
  <si>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</si>
  <si>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2 03 02000 02 0000 150</t>
  </si>
  <si>
    <t>Безвозмездные поступления от государственных (муниципальных) организаций в бюджеты субъектов Российской Федерации</t>
  </si>
  <si>
    <t>2 03 02040 02 0000 150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</si>
  <si>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</si>
  <si>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2 04 02000 02 0000 150</t>
  </si>
  <si>
    <t>Безвозмездные поступления от негосударственных организаций в бюджеты субъектов Российской Федерации</t>
  </si>
  <si>
    <t>2 04 02010 02 0000 150</t>
  </si>
  <si>
    <t>Предоставление негосударственными организациями грантов для получателей средств бюджетов субъектов Российской Федерации</t>
  </si>
  <si>
    <t>2 07 02000 02 0000 150</t>
  </si>
  <si>
    <t>Прочие безвозмездные поступления в бюджеты субъектов Российской Федерации</t>
  </si>
  <si>
    <t>2 07 02030 02 0000 150</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</si>
  <si>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</si>
  <si>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</si>
  <si>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</si>
  <si>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</si>
  <si>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</si>
  <si>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</si>
  <si>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2 18 02000 02 0000 150</t>
  </si>
  <si>
    <t>Доходы бюджетов субъектов Российской Федерации от возврата организациями остатков субсидий прошлых лет</t>
  </si>
  <si>
    <t>2 18 02010 02 0000 150</t>
  </si>
  <si>
    <t>Доходы бюджетов субъектов Российской Федерации от возврата бюджетными учреждениями остатков субсидий прошлых лет</t>
  </si>
  <si>
    <t>2 18 02020 02 0000 150</t>
  </si>
  <si>
    <t>Доходы бюджетов субъектов Российской Федерации от возврата автономными учреждениями остатков субсидий прошлых лет</t>
  </si>
  <si>
    <t>2 18 02030 02 0000 150</t>
  </si>
  <si>
    <t>Доходы бюджетов субъектов Российской Федерации от возврата иными организациями остатков субсидий прошлых лет</t>
  </si>
  <si>
    <t>2 18 25097 02 0000 150</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</si>
  <si>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муниципальных образований</t>
  </si>
  <si>
    <t>2 18 25113 02 0000 150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</si>
  <si>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муниципальных образований</t>
  </si>
  <si>
    <t>2 18 25255 02 0000 150</t>
  </si>
  <si>
    <t>Доходы бюджетов субъектов Российской Федерации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образований</t>
  </si>
  <si>
    <t>2 18 25304 02 0000 150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</si>
  <si>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</si>
  <si>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</si>
  <si>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</si>
  <si>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2 18 25519 02 0000 150</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</si>
  <si>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</si>
  <si>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2 18 25576 02 0000 150</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</si>
  <si>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</si>
  <si>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2 18 35176 02 0000 150</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</si>
  <si>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</si>
  <si>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</si>
  <si>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</si>
  <si>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2 18 45321 02 0000 150</t>
  </si>
  <si>
    <t>Доходы бюджетов субъектов Российской Федерации от возврата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муниципальных образований</t>
  </si>
  <si>
    <t>2 18 45393 02 0000 150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</si>
  <si>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</si>
  <si>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2 18 55622 02 0000 150</t>
  </si>
  <si>
    <t>Доходы бюджетов субъектов Российской Федерации от возврата остатков межбюджетных трансфертов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из бюджетов территориальных фондов обязательного медицинского страхования</t>
  </si>
  <si>
    <t>изменилось наименование</t>
  </si>
  <si>
    <t>2 18 55849 02 0000 150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</si>
  <si>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</si>
  <si>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2 18 60010 02 0000 150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</si>
  <si>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</si>
  <si>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2 19 00000 00 0000 000</t>
  </si>
  <si>
    <t>ВОЗВРАТ ОСТАТКОВ СУБСИДИЙ, СУБВЕНЦИЙ И ИНЫХ МЕЖБЮДЖЕТНЫХ ТРАНСФЕРТОВ, ИМЕЮЩИХ ЦЕЛЕВОЕ НАЗНАЧЕНИЕ, ПРОШЛЫХ ЛЕТ</t>
  </si>
  <si>
    <t>2 19 00000 02 0000 150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</si>
  <si>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</si>
  <si>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2 19 25097 02 0000 150</t>
  </si>
  <si>
    <t>Возврат остатков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из бюджетов субъектов Российской Федерации</t>
  </si>
  <si>
    <t>2 19 25113 02 0000 150</t>
  </si>
  <si>
    <t>Возврат остатков субсидий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из бюджетов субъектов Российской Федерации</t>
  </si>
  <si>
    <t>2 19 25114 02 0000 150</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</si>
  <si>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</si>
  <si>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</si>
  <si>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</si>
  <si>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2 19 25201 02 0000 150</t>
  </si>
  <si>
    <t>Возврат остатков субсидий в целях развития паллиативной медицинской помощи из бюджетов субъектов Российской Федерации</t>
  </si>
  <si>
    <t>2 19 25255 02 0000 150</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</si>
  <si>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</si>
  <si>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</si>
  <si>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</si>
  <si>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</si>
  <si>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</si>
  <si>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2 19 25304 02 0000 150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</si>
  <si>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</si>
  <si>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</si>
  <si>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</si>
  <si>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</si>
  <si>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</si>
  <si>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</si>
  <si>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</si>
  <si>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</si>
  <si>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</si>
  <si>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2 19 25508 02 0000 150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</si>
  <si>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</si>
  <si>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2 19 25519 02 0000 150</t>
  </si>
  <si>
    <t>Возврат остатков субсидий на поддержку отрасли культуры из бюджетов субъектов Российской Федерации</t>
  </si>
  <si>
    <t>2 19 25554 02 0000 150</t>
  </si>
  <si>
    <t>Возврат остатков субсидий на обеспечение закупки авиационных работ в целях оказания медицинской помощи</t>
  </si>
  <si>
    <t>2 19 25576 02 0000 150</t>
  </si>
  <si>
    <t>Возврат остатков субсидий на обеспечение комплексного развития сельских территорий из бюджетов субъектов Российской Федерации</t>
  </si>
  <si>
    <t>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</si>
  <si>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</si>
  <si>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2 19 35176 02 0000 150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</si>
  <si>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</si>
  <si>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2 19 35250 02 0000 150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</si>
  <si>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</si>
  <si>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2 19 35290 02 0000 150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</si>
  <si>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</si>
  <si>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2 19 35380 02 0000 150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</si>
  <si>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</si>
  <si>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</si>
  <si>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</si>
  <si>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2 19 35900 02 0000 150</t>
  </si>
  <si>
    <t>Возврат остатков единой субвенции из бюджетов субъектов Российской Федерации</t>
  </si>
  <si>
    <t>2 19 45198 02 0000 150</t>
  </si>
  <si>
    <t>Возврат остатков иных межбюджетных трансфертов на социальную поддержку Героев Социалистического Труда, Героев Труда Российской Федерации и полных кавалеров ордена Трудовой Славы из бюджетов субъектов Российской Федерации</t>
  </si>
  <si>
    <t>2 19 45303 02 0000 150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</si>
  <si>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</si>
  <si>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2 19 45321 02 0000 150</t>
  </si>
  <si>
    <t>Возврат остатков иных межбюджетных трансфертов на реализацию мероприятий индивидуальных программ социально-экономического развития Республики Алтай, Республики Карелия и Республики Тыва из бюджетов субъектов Российской Федерации</t>
  </si>
  <si>
    <t>2 19 45390 02 0000 150</t>
  </si>
  <si>
    <t>Возврат остатков иных межбюджетных трансфертов на финансовое обеспечение дорожной деятельности из бюджетов субъектов Российской Федерации</t>
  </si>
  <si>
    <t>2 19 45393 02 0000 150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</si>
  <si>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</si>
  <si>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</si>
  <si>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</si>
  <si>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</si>
  <si>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</si>
  <si>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2 19 45837 02 0000 150</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</si>
  <si>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</si>
  <si>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2 19 45849 02 0000 150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</si>
  <si>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</si>
  <si>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</si>
  <si>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</si>
  <si>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ДОХОДЫ без учета  безвозмездных поступлений</t>
  </si>
  <si>
    <t xml:space="preserve">1 16 02000 01 0000 140
</t>
  </si>
  <si>
    <t xml:space="preserve">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
</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</si>
  <si>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</si>
  <si>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2 02 15844 02 0000 150</t>
  </si>
  <si>
    <t>Сведения о доходах республиканского бюджета Республики Алтай на 2023 год и плановый период 2024 и 2025 годов в сравнении с ожидаемым исполнением за 2022 год и отчетом за 2021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</si>
</sst>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_-* #,##0.0\ _₽_-;\-* #,##0.0\ _₽_-;_-* &quot;-&quot;?\ _₽_-;_-@_-"/>
    <numFmt numFmtId="165" formatCode="_-* #,##0.0_р_._-;\-* #,##0.0_р_._-;_-* &quot;-&quot;??_р_._-;_-@_-"/>
    <numFmt numFmtId="166" formatCode="#,##0.0\ _₽"/>
    <numFmt numFmtId="167" formatCode="_-* #,##0.00_р_._-;\-* #,##0.00_р_._-;_-* &quot;-&quot;??_р_._-;_-@_-"/>
    <numFmt numFmtId="168" formatCode="#0.00"/>
    <numFmt numFmtId="169" formatCode="#,##0.0"/>
    <numFmt numFmtId="170" formatCode="#,##0.00_ ;[Red]\-#,##0.00\ "/>
  </numFmts>
  <fonts count="31" x14ac:knownFonts="1">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2"/>
      <color theme="1"/>
      <name val="Calibri"/>
      <family val="2"/>
      <charset val="204"/>
      <scheme val="minor"/>
    </font>
    <font>
      <sz val="12"/>
      <color theme="1"/>
      <name val="Times New Roman"/>
      <family val="1"/>
      <charset val="204"/>
    </font>
    <font>
      <sz val="11"/>
      <name val="Calibri"/>
      <family val="2"/>
      <charset val="204"/>
      <scheme val="minor"/>
    </font>
    <font>
      <i/>
      <sz val="12"/>
      <name val="Times New Roman"/>
      <family val="1"/>
      <charset val="204"/>
    </font>
    <font>
      <i/>
      <sz val="12"/>
      <color theme="1"/>
      <name val="Times New Roman"/>
      <family val="1"/>
      <charset val="204"/>
    </font>
    <font>
      <b/>
      <i/>
      <sz val="12"/>
      <name val="Times New Roman"/>
      <family val="1"/>
      <charset val="204"/>
    </font>
    <font>
      <sz val="10"/>
      <name val="Arial"/>
      <family val="2"/>
      <charset val="204"/>
    </font>
    <font>
      <sz val="10"/>
      <name val="Arial Cyr"/>
      <charset val="204"/>
    </font>
    <font>
      <sz val="8"/>
      <name val="Arial"/>
      <family val="2"/>
      <charset val="204"/>
    </font>
    <font>
      <sz val="11"/>
      <name val="Calibri"/>
      <family val="2"/>
      <scheme val="minor"/>
    </font>
    <font>
      <b/>
      <sz val="11"/>
      <color rgb="FF000000"/>
      <name val="Arial"/>
      <family val="2"/>
      <charset val="204"/>
    </font>
    <font>
      <b/>
      <sz val="10"/>
      <color rgb="FF000000"/>
      <name val="Arial"/>
      <family val="2"/>
      <charset val="204"/>
    </font>
    <font>
      <sz val="10"/>
      <color rgb="FF000000"/>
      <name val="Arial Cyr"/>
    </font>
    <font>
      <sz val="10"/>
      <color rgb="FF000000"/>
      <name val="Arial"/>
      <family val="2"/>
      <charset val="204"/>
    </font>
    <font>
      <sz val="10"/>
      <color rgb="FFFF00FF"/>
      <name val="Arial"/>
      <family val="2"/>
      <charset val="204"/>
    </font>
    <font>
      <sz val="10"/>
      <color rgb="FF0000FF"/>
      <name val="Arial"/>
      <family val="2"/>
      <charset val="204"/>
    </font>
    <font>
      <sz val="10"/>
      <color rgb="FFFF0000"/>
      <name val="Arial"/>
      <family val="2"/>
      <charset val="204"/>
    </font>
    <font>
      <sz val="10"/>
      <color rgb="FFFF8040"/>
      <name val="Arial"/>
      <family val="2"/>
      <charset val="204"/>
    </font>
    <font>
      <sz val="8"/>
      <color theme="1"/>
      <name val="Calibri"/>
      <family val="2"/>
      <charset val="204"/>
      <scheme val="minor"/>
    </font>
    <font>
      <sz val="14"/>
      <name val="Times New Roman"/>
      <family val="1"/>
      <charset val="204"/>
    </font>
    <font>
      <b/>
      <sz val="18"/>
      <name val="Times New Roman"/>
      <family val="1"/>
      <charset val="204"/>
    </font>
    <font>
      <b/>
      <sz val="14"/>
      <name val="Times New Roman"/>
      <family val="1"/>
      <charset val="204"/>
    </font>
    <font>
      <b/>
      <sz val="14"/>
      <color theme="1"/>
      <name val="Times New Roman"/>
      <family val="1"/>
      <charset val="204"/>
    </font>
    <font>
      <sz val="14"/>
      <color theme="1"/>
      <name val="Times New Roman"/>
      <family val="1"/>
      <charset val="204"/>
    </font>
    <font>
      <sz val="14"/>
      <color rgb="FF000000"/>
      <name val="Times New Roman"/>
      <family val="1"/>
      <charset val="204"/>
    </font>
    <font>
      <sz val="14"/>
      <color theme="1"/>
      <name val="Calibri"/>
      <family val="2"/>
      <charset val="204"/>
      <scheme val="minor"/>
    </font>
    <font>
      <i/>
      <sz val="14"/>
      <color theme="1"/>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B9CDE5"/>
      </patternFill>
    </fill>
    <fill>
      <patternFill patternType="solid">
        <fgColor rgb="FFDCE6F2"/>
      </patternFill>
    </fill>
    <fill>
      <patternFill patternType="solid">
        <fgColor rgb="FFF1F5F9"/>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5B3D7"/>
      </left>
      <right/>
      <top/>
      <bottom style="medium">
        <color rgb="FF95B3D7"/>
      </bottom>
      <diagonal/>
    </border>
    <border>
      <left/>
      <right/>
      <top/>
      <bottom style="medium">
        <color rgb="FF95B3D7"/>
      </bottom>
      <diagonal/>
    </border>
    <border>
      <left/>
      <right style="thin">
        <color rgb="FF95B3D7"/>
      </right>
      <top/>
      <bottom style="medium">
        <color rgb="FF95B3D7"/>
      </bottom>
      <diagonal/>
    </border>
    <border>
      <left style="thin">
        <color rgb="FFB9CDE5"/>
      </left>
      <right style="thin">
        <color rgb="FFD9D9D9"/>
      </right>
      <top/>
      <bottom style="thin">
        <color rgb="FFB9CDE5"/>
      </bottom>
      <diagonal/>
    </border>
    <border>
      <left style="thin">
        <color rgb="FFD9D9D9"/>
      </left>
      <right style="thin">
        <color rgb="FFD9D9D9"/>
      </right>
      <top/>
      <bottom style="thin">
        <color rgb="FFB9CDE5"/>
      </bottom>
      <diagonal/>
    </border>
    <border>
      <left style="thin">
        <color rgb="FFD9D9D9"/>
      </left>
      <right style="thin">
        <color rgb="FFB9CDE5"/>
      </right>
      <top/>
      <bottom style="thin">
        <color rgb="FFB9CDE5"/>
      </bottom>
      <diagonal/>
    </border>
    <border>
      <left style="thin">
        <color rgb="FFBFBFBF"/>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BFBFBF"/>
      </right>
      <top/>
      <bottom style="thin">
        <color rgb="FFD9D9D9"/>
      </bottom>
      <diagonal/>
    </border>
    <border>
      <left style="thin">
        <color rgb="FFD9D9D9"/>
      </left>
      <right style="thin">
        <color rgb="FFD9D9D9"/>
      </right>
      <top style="thin">
        <color rgb="FFD9D9D9"/>
      </top>
      <bottom style="thin">
        <color rgb="FFA6A6A6"/>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41">
    <xf numFmtId="0" fontId="0" fillId="0" borderId="0"/>
    <xf numFmtId="43" fontId="1" fillId="0" borderId="0" applyFont="0" applyFill="0" applyBorder="0" applyAlignment="0" applyProtection="0"/>
    <xf numFmtId="0" fontId="13" fillId="0" borderId="0"/>
    <xf numFmtId="0" fontId="13" fillId="0" borderId="0"/>
    <xf numFmtId="0" fontId="14" fillId="3" borderId="10">
      <alignment horizontal="left" vertical="top" wrapText="1"/>
    </xf>
    <xf numFmtId="49" fontId="14" fillId="3" borderId="11">
      <alignment horizontal="center" vertical="top" wrapText="1" shrinkToFit="1"/>
    </xf>
    <xf numFmtId="4" fontId="14" fillId="3" borderId="11">
      <alignment horizontal="right" vertical="top" wrapText="1" shrinkToFit="1"/>
    </xf>
    <xf numFmtId="168" fontId="14" fillId="3" borderId="11">
      <alignment horizontal="right" vertical="top" wrapText="1" shrinkToFit="1"/>
    </xf>
    <xf numFmtId="4" fontId="14" fillId="3" borderId="12">
      <alignment horizontal="right" vertical="top" shrinkToFit="1"/>
    </xf>
    <xf numFmtId="0" fontId="15" fillId="4" borderId="13">
      <alignment horizontal="left" vertical="top" wrapText="1"/>
    </xf>
    <xf numFmtId="49" fontId="15" fillId="4" borderId="14">
      <alignment horizontal="center" vertical="top" shrinkToFit="1"/>
    </xf>
    <xf numFmtId="4" fontId="15" fillId="4" borderId="14">
      <alignment horizontal="right" vertical="top" shrinkToFit="1"/>
    </xf>
    <xf numFmtId="168" fontId="15" fillId="4" borderId="14">
      <alignment horizontal="right" vertical="top" shrinkToFit="1"/>
    </xf>
    <xf numFmtId="4" fontId="15" fillId="4" borderId="15">
      <alignment horizontal="right" vertical="top" shrinkToFit="1"/>
    </xf>
    <xf numFmtId="0" fontId="15" fillId="5" borderId="16">
      <alignment horizontal="left" vertical="top" wrapText="1"/>
    </xf>
    <xf numFmtId="49" fontId="15" fillId="5" borderId="17">
      <alignment horizontal="center" vertical="top" shrinkToFit="1"/>
    </xf>
    <xf numFmtId="4" fontId="15" fillId="5" borderId="17">
      <alignment horizontal="right" vertical="top" shrinkToFit="1"/>
    </xf>
    <xf numFmtId="168" fontId="15" fillId="5" borderId="17">
      <alignment horizontal="right" vertical="top" shrinkToFit="1"/>
    </xf>
    <xf numFmtId="4" fontId="15" fillId="5" borderId="18">
      <alignment horizontal="right" vertical="top" shrinkToFit="1"/>
    </xf>
    <xf numFmtId="0" fontId="16" fillId="0" borderId="16">
      <alignment horizontal="left" vertical="top" wrapText="1"/>
    </xf>
    <xf numFmtId="49" fontId="15" fillId="5" borderId="16">
      <alignment horizontal="center" vertical="top" shrinkToFit="1"/>
    </xf>
    <xf numFmtId="49" fontId="17" fillId="0" borderId="17">
      <alignment horizontal="center" vertical="top" shrinkToFit="1"/>
    </xf>
    <xf numFmtId="0" fontId="15" fillId="5" borderId="17">
      <alignment horizontal="left" vertical="top" wrapText="1"/>
    </xf>
    <xf numFmtId="4" fontId="17" fillId="0" borderId="17">
      <alignment horizontal="right" vertical="top" shrinkToFit="1"/>
    </xf>
    <xf numFmtId="168" fontId="17" fillId="0" borderId="17">
      <alignment horizontal="right" vertical="top" shrinkToFit="1"/>
    </xf>
    <xf numFmtId="4" fontId="17" fillId="0" borderId="18">
      <alignment horizontal="right" vertical="top" shrinkToFit="1"/>
    </xf>
    <xf numFmtId="0" fontId="16" fillId="0" borderId="16">
      <alignment horizontal="left" vertical="top" wrapText="1"/>
    </xf>
    <xf numFmtId="49" fontId="17" fillId="0" borderId="17">
      <alignment horizontal="center" vertical="top" shrinkToFit="1"/>
    </xf>
    <xf numFmtId="4" fontId="17" fillId="0" borderId="17">
      <alignment horizontal="right" vertical="top" shrinkToFit="1"/>
    </xf>
    <xf numFmtId="168" fontId="17" fillId="0" borderId="17">
      <alignment horizontal="right" vertical="top" shrinkToFit="1"/>
    </xf>
    <xf numFmtId="4" fontId="17" fillId="0" borderId="18">
      <alignment horizontal="right" vertical="top" shrinkToFit="1"/>
    </xf>
    <xf numFmtId="0" fontId="16" fillId="0" borderId="16">
      <alignment horizontal="left" vertical="top" wrapText="1"/>
    </xf>
    <xf numFmtId="49" fontId="17" fillId="0" borderId="17">
      <alignment horizontal="center" vertical="top" shrinkToFit="1"/>
    </xf>
    <xf numFmtId="4" fontId="17" fillId="0" borderId="17">
      <alignment horizontal="right" vertical="top" shrinkToFit="1"/>
    </xf>
    <xf numFmtId="168" fontId="17" fillId="0" borderId="17">
      <alignment horizontal="right" vertical="top" shrinkToFit="1"/>
    </xf>
    <xf numFmtId="4" fontId="17" fillId="0" borderId="18">
      <alignment horizontal="right" vertical="top" shrinkToFit="1"/>
    </xf>
    <xf numFmtId="0" fontId="16" fillId="0" borderId="16">
      <alignment horizontal="left" vertical="top" wrapText="1"/>
    </xf>
    <xf numFmtId="49" fontId="17" fillId="0" borderId="17">
      <alignment horizontal="center" vertical="top" shrinkToFit="1"/>
    </xf>
    <xf numFmtId="4" fontId="17" fillId="0" borderId="17">
      <alignment horizontal="right" vertical="top" shrinkToFit="1"/>
    </xf>
    <xf numFmtId="168" fontId="17" fillId="0" borderId="17">
      <alignment horizontal="right" vertical="top" shrinkToFit="1"/>
    </xf>
    <xf numFmtId="4" fontId="17" fillId="0" borderId="18">
      <alignment horizontal="right" vertical="top" shrinkToFit="1"/>
    </xf>
    <xf numFmtId="168" fontId="18" fillId="0" borderId="17">
      <alignment horizontal="right" vertical="top" shrinkToFit="1"/>
    </xf>
    <xf numFmtId="4" fontId="18" fillId="0" borderId="18">
      <alignment horizontal="right" vertical="top" shrinkToFit="1"/>
    </xf>
    <xf numFmtId="4" fontId="19" fillId="0" borderId="17">
      <alignment horizontal="right" vertical="top" shrinkToFit="1"/>
    </xf>
    <xf numFmtId="168" fontId="19" fillId="0" borderId="17">
      <alignment horizontal="right" vertical="top" shrinkToFit="1"/>
    </xf>
    <xf numFmtId="4" fontId="19" fillId="0" borderId="18">
      <alignment horizontal="right" vertical="top" shrinkToFit="1"/>
    </xf>
    <xf numFmtId="4" fontId="14" fillId="3" borderId="11">
      <alignment horizontal="center" vertical="center" wrapText="1" shrinkToFit="1"/>
    </xf>
    <xf numFmtId="168" fontId="14" fillId="3" borderId="11">
      <alignment horizontal="center" vertical="center" wrapText="1" shrinkToFit="1"/>
    </xf>
    <xf numFmtId="4" fontId="14" fillId="3" borderId="12">
      <alignment horizontal="center" vertical="center" shrinkToFit="1"/>
    </xf>
    <xf numFmtId="0" fontId="17" fillId="0" borderId="0">
      <alignment horizontal="right" vertical="top" wrapText="1"/>
    </xf>
    <xf numFmtId="4" fontId="20" fillId="0" borderId="17">
      <alignment horizontal="right" vertical="top" shrinkToFit="1"/>
    </xf>
    <xf numFmtId="168" fontId="20" fillId="0" borderId="17">
      <alignment horizontal="right" vertical="top" shrinkToFit="1"/>
    </xf>
    <xf numFmtId="4" fontId="20" fillId="0" borderId="18">
      <alignment horizontal="right" vertical="top" shrinkToFit="1"/>
    </xf>
    <xf numFmtId="4" fontId="21" fillId="0" borderId="17">
      <alignment horizontal="right" vertical="top" shrinkToFit="1"/>
    </xf>
    <xf numFmtId="168" fontId="21" fillId="0" borderId="17">
      <alignment horizontal="right" vertical="top" shrinkToFit="1"/>
    </xf>
    <xf numFmtId="4" fontId="21" fillId="0" borderId="18">
      <alignment horizontal="right" vertical="top" shrinkToFit="1"/>
    </xf>
    <xf numFmtId="4" fontId="18" fillId="0" borderId="17">
      <alignment horizontal="right" vertical="top" shrinkToFit="1"/>
    </xf>
    <xf numFmtId="0" fontId="17" fillId="0" borderId="0"/>
    <xf numFmtId="0" fontId="17" fillId="0" borderId="0"/>
    <xf numFmtId="0" fontId="13" fillId="0" borderId="0"/>
    <xf numFmtId="49" fontId="15" fillId="0" borderId="19">
      <alignment horizontal="center" vertical="center" wrapText="1"/>
    </xf>
    <xf numFmtId="0" fontId="12" fillId="0" borderId="20">
      <alignment horizontal="center" vertical="top" wrapText="1"/>
    </xf>
    <xf numFmtId="0" fontId="12" fillId="0" borderId="21">
      <alignment horizontal="center" vertical="top"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22" fillId="0" borderId="0"/>
    <xf numFmtId="0" fontId="22" fillId="0" borderId="0"/>
    <xf numFmtId="0" fontId="13" fillId="0" borderId="0"/>
    <xf numFmtId="167" fontId="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cellStyleXfs>
  <cellXfs count="158">
    <xf numFmtId="0" fontId="0" fillId="0" borderId="0" xfId="0"/>
    <xf numFmtId="0" fontId="2" fillId="0" borderId="0" xfId="0" applyFont="1" applyFill="1" applyAlignment="1">
      <alignment vertical="top"/>
    </xf>
    <xf numFmtId="0" fontId="2" fillId="0" borderId="0" xfId="0" applyFont="1" applyFill="1" applyAlignment="1">
      <alignment vertical="top" wrapText="1"/>
    </xf>
    <xf numFmtId="49" fontId="2" fillId="0" borderId="0" xfId="0" applyNumberFormat="1" applyFont="1" applyFill="1" applyAlignment="1">
      <alignment horizontal="left" vertical="top"/>
    </xf>
    <xf numFmtId="49" fontId="2" fillId="0"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wrapText="1"/>
    </xf>
    <xf numFmtId="49" fontId="3" fillId="0" borderId="4" xfId="0" applyNumberFormat="1" applyFont="1" applyFill="1" applyBorder="1" applyAlignment="1">
      <alignment horizontal="center" vertical="top" wrapText="1"/>
    </xf>
    <xf numFmtId="0" fontId="3" fillId="0" borderId="4" xfId="0" applyFont="1" applyFill="1" applyBorder="1" applyAlignment="1">
      <alignment horizontal="justify" vertical="top" wrapText="1"/>
    </xf>
    <xf numFmtId="49" fontId="2" fillId="0" borderId="4" xfId="0" applyNumberFormat="1" applyFont="1" applyFill="1" applyBorder="1" applyAlignment="1">
      <alignment horizontal="center" vertical="top" wrapText="1"/>
    </xf>
    <xf numFmtId="0" fontId="2" fillId="0" borderId="4" xfId="0" applyFont="1" applyFill="1" applyBorder="1" applyAlignment="1">
      <alignment horizontal="justify" vertical="top" wrapText="1"/>
    </xf>
    <xf numFmtId="0" fontId="2" fillId="0" borderId="4" xfId="0" applyFont="1" applyFill="1" applyBorder="1" applyAlignment="1">
      <alignment horizontal="center" vertical="top" wrapText="1"/>
    </xf>
    <xf numFmtId="49" fontId="2" fillId="0" borderId="4" xfId="0" applyNumberFormat="1" applyFont="1" applyFill="1" applyBorder="1" applyAlignment="1">
      <alignment horizontal="center" vertical="top"/>
    </xf>
    <xf numFmtId="0" fontId="2" fillId="0" borderId="1" xfId="0" applyFont="1" applyFill="1" applyBorder="1" applyAlignment="1">
      <alignment horizontal="justify" vertical="top" wrapText="1"/>
    </xf>
    <xf numFmtId="0" fontId="2" fillId="0" borderId="4" xfId="0" applyNumberFormat="1" applyFont="1" applyFill="1" applyBorder="1" applyAlignment="1">
      <alignment horizontal="justify" vertical="top" wrapText="1"/>
    </xf>
    <xf numFmtId="49" fontId="2" fillId="2" borderId="4" xfId="0" applyNumberFormat="1" applyFont="1" applyFill="1" applyBorder="1" applyAlignment="1">
      <alignment horizontal="center" vertical="top"/>
    </xf>
    <xf numFmtId="0" fontId="2" fillId="2" borderId="4" xfId="0" applyFont="1" applyFill="1" applyBorder="1" applyAlignment="1">
      <alignment horizontal="justify" vertical="top" wrapText="1"/>
    </xf>
    <xf numFmtId="49" fontId="2" fillId="0" borderId="4" xfId="0" applyNumberFormat="1" applyFont="1" applyBorder="1" applyAlignment="1">
      <alignment horizontal="center" vertical="top"/>
    </xf>
    <xf numFmtId="0" fontId="2" fillId="0" borderId="4" xfId="0" applyFont="1" applyBorder="1" applyAlignment="1">
      <alignment horizontal="center" vertical="top"/>
    </xf>
    <xf numFmtId="0" fontId="3" fillId="0" borderId="4" xfId="0" applyFont="1" applyBorder="1" applyAlignment="1">
      <alignment horizontal="center" vertical="top"/>
    </xf>
    <xf numFmtId="164" fontId="8" fillId="0" borderId="4" xfId="0" applyNumberFormat="1" applyFont="1" applyBorder="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164" fontId="2" fillId="0" borderId="0" xfId="0" applyNumberFormat="1" applyFont="1" applyFill="1" applyAlignment="1">
      <alignment horizontal="center" vertical="center" wrapText="1"/>
    </xf>
    <xf numFmtId="164" fontId="7" fillId="0" borderId="0" xfId="0" applyNumberFormat="1" applyFont="1" applyFill="1" applyAlignment="1">
      <alignment horizontal="center" vertical="center" wrapText="1"/>
    </xf>
    <xf numFmtId="164" fontId="2" fillId="2" borderId="4"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top" wrapText="1"/>
    </xf>
    <xf numFmtId="164" fontId="7" fillId="2" borderId="4" xfId="0" applyNumberFormat="1" applyFont="1" applyFill="1" applyBorder="1" applyAlignment="1">
      <alignment horizontal="center" vertical="center" wrapText="1"/>
    </xf>
    <xf numFmtId="0" fontId="2" fillId="2" borderId="0" xfId="0" applyFont="1" applyFill="1" applyAlignment="1">
      <alignment vertical="top"/>
    </xf>
    <xf numFmtId="164" fontId="2" fillId="2" borderId="4" xfId="1" applyNumberFormat="1" applyFont="1" applyFill="1" applyBorder="1" applyAlignment="1">
      <alignment horizontal="center" vertical="center" wrapText="1"/>
    </xf>
    <xf numFmtId="0" fontId="2" fillId="2" borderId="4" xfId="0" applyNumberFormat="1" applyFont="1" applyFill="1" applyBorder="1" applyAlignment="1">
      <alignment horizontal="justify" vertical="top" wrapText="1"/>
    </xf>
    <xf numFmtId="0" fontId="2" fillId="2" borderId="0" xfId="0" applyFont="1" applyFill="1" applyAlignment="1">
      <alignment horizontal="center" vertical="center" wrapText="1"/>
    </xf>
    <xf numFmtId="164" fontId="2" fillId="2" borderId="0" xfId="0" applyNumberFormat="1"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0" fontId="2" fillId="0" borderId="4" xfId="0" applyFont="1" applyFill="1" applyBorder="1" applyAlignment="1">
      <alignment horizontal="left" vertical="center" wrapText="1"/>
    </xf>
    <xf numFmtId="169" fontId="23" fillId="2" borderId="4" xfId="0" applyNumberFormat="1" applyFont="1" applyFill="1" applyBorder="1" applyAlignment="1">
      <alignment horizontal="center" vertical="center"/>
    </xf>
    <xf numFmtId="169" fontId="23" fillId="6" borderId="4" xfId="0" applyNumberFormat="1" applyFont="1" applyFill="1" applyBorder="1" applyAlignment="1">
      <alignment horizontal="center" vertical="center"/>
    </xf>
    <xf numFmtId="169" fontId="23" fillId="7" borderId="4" xfId="0" applyNumberFormat="1" applyFont="1" applyFill="1" applyBorder="1" applyAlignment="1">
      <alignment horizontal="center" vertical="center"/>
    </xf>
    <xf numFmtId="49" fontId="23" fillId="2" borderId="0" xfId="0" applyNumberFormat="1" applyFont="1" applyFill="1" applyAlignment="1">
      <alignment horizontal="center" vertical="top" wrapText="1"/>
    </xf>
    <xf numFmtId="0" fontId="23" fillId="2" borderId="0" xfId="0" applyFont="1" applyFill="1" applyAlignment="1">
      <alignment horizontal="right" vertical="top" wrapText="1"/>
    </xf>
    <xf numFmtId="0" fontId="23" fillId="2" borderId="0" xfId="0" applyFont="1" applyFill="1"/>
    <xf numFmtId="0" fontId="23" fillId="2" borderId="0" xfId="0" applyFont="1" applyFill="1" applyAlignment="1">
      <alignment horizontal="right" vertical="top"/>
    </xf>
    <xf numFmtId="49" fontId="23" fillId="2" borderId="0" xfId="0" applyNumberFormat="1" applyFont="1" applyFill="1" applyAlignment="1">
      <alignment horizontal="center" vertical="top"/>
    </xf>
    <xf numFmtId="0" fontId="23" fillId="2" borderId="0" xfId="0" applyFont="1" applyFill="1" applyAlignment="1">
      <alignment vertical="top" wrapText="1"/>
    </xf>
    <xf numFmtId="0" fontId="23" fillId="2" borderId="0" xfId="0" applyFont="1" applyFill="1" applyBorder="1" applyAlignment="1">
      <alignment horizontal="right"/>
    </xf>
    <xf numFmtId="49" fontId="25" fillId="2" borderId="4" xfId="0"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170" fontId="25" fillId="6" borderId="4" xfId="139" applyNumberFormat="1" applyFont="1" applyFill="1" applyBorder="1" applyAlignment="1">
      <alignment horizontal="center" vertical="center" wrapText="1"/>
    </xf>
    <xf numFmtId="170" fontId="25" fillId="7" borderId="4" xfId="139" applyNumberFormat="1" applyFont="1" applyFill="1" applyBorder="1" applyAlignment="1">
      <alignment horizontal="center" vertical="center" wrapText="1"/>
    </xf>
    <xf numFmtId="49" fontId="26" fillId="2" borderId="4" xfId="0" applyNumberFormat="1" applyFont="1" applyFill="1" applyBorder="1" applyAlignment="1">
      <alignment horizontal="center" vertical="center"/>
    </xf>
    <xf numFmtId="0" fontId="25" fillId="2" borderId="4" xfId="0" applyFont="1" applyFill="1" applyBorder="1" applyAlignment="1">
      <alignment horizontal="justify" vertical="center" wrapText="1"/>
    </xf>
    <xf numFmtId="169" fontId="25" fillId="6" borderId="4" xfId="0" applyNumberFormat="1" applyFont="1" applyFill="1" applyBorder="1" applyAlignment="1">
      <alignment horizontal="center" vertical="center"/>
    </xf>
    <xf numFmtId="169" fontId="25" fillId="7" borderId="4" xfId="0" applyNumberFormat="1" applyFont="1" applyFill="1" applyBorder="1" applyAlignment="1">
      <alignment horizontal="center" vertical="center"/>
    </xf>
    <xf numFmtId="0" fontId="27" fillId="2" borderId="4" xfId="0" applyFont="1" applyFill="1" applyBorder="1" applyAlignment="1">
      <alignment horizontal="center" vertical="center"/>
    </xf>
    <xf numFmtId="49" fontId="23" fillId="2" borderId="4" xfId="0" applyNumberFormat="1" applyFont="1" applyFill="1" applyBorder="1" applyAlignment="1">
      <alignment horizontal="center" vertical="center" wrapText="1"/>
    </xf>
    <xf numFmtId="0" fontId="23" fillId="2" borderId="4" xfId="0" applyFont="1" applyFill="1" applyBorder="1" applyAlignment="1">
      <alignment horizontal="justify" vertical="center" wrapText="1"/>
    </xf>
    <xf numFmtId="0" fontId="23" fillId="2" borderId="4" xfId="0" applyFont="1" applyFill="1" applyBorder="1" applyAlignment="1">
      <alignment horizontal="center" vertical="center" wrapText="1"/>
    </xf>
    <xf numFmtId="49" fontId="27" fillId="2" borderId="4" xfId="0" applyNumberFormat="1" applyFont="1" applyFill="1" applyBorder="1" applyAlignment="1">
      <alignment horizontal="center" vertical="center"/>
    </xf>
    <xf numFmtId="0" fontId="23" fillId="2" borderId="4" xfId="0" applyFont="1" applyFill="1" applyBorder="1" applyAlignment="1">
      <alignment horizontal="left" vertical="center" wrapText="1"/>
    </xf>
    <xf numFmtId="0" fontId="23" fillId="2" borderId="4" xfId="21" quotePrefix="1" applyNumberFormat="1" applyFont="1" applyFill="1" applyBorder="1" applyAlignment="1" applyProtection="1">
      <alignment horizontal="center" vertical="center" shrinkToFit="1"/>
    </xf>
    <xf numFmtId="170" fontId="23" fillId="2" borderId="4" xfId="19" quotePrefix="1" applyNumberFormat="1" applyFont="1" applyFill="1" applyBorder="1" applyAlignment="1" applyProtection="1">
      <alignment horizontal="left" vertical="center" wrapText="1"/>
    </xf>
    <xf numFmtId="0" fontId="27" fillId="0" borderId="4" xfId="0" applyFont="1" applyFill="1" applyBorder="1" applyAlignment="1">
      <alignment horizontal="center" vertical="center"/>
    </xf>
    <xf numFmtId="49" fontId="23" fillId="0" borderId="4" xfId="0" applyNumberFormat="1" applyFont="1" applyFill="1" applyBorder="1" applyAlignment="1">
      <alignment horizontal="center" vertical="center" wrapText="1"/>
    </xf>
    <xf numFmtId="0" fontId="23" fillId="0" borderId="4" xfId="0" applyFont="1" applyFill="1" applyBorder="1" applyAlignment="1">
      <alignment horizontal="justify" wrapText="1"/>
    </xf>
    <xf numFmtId="0" fontId="23" fillId="2" borderId="4" xfId="0" applyFont="1" applyFill="1" applyBorder="1" applyAlignment="1">
      <alignment horizontal="justify" wrapText="1"/>
    </xf>
    <xf numFmtId="49" fontId="23" fillId="2" borderId="4" xfId="0" applyNumberFormat="1" applyFont="1" applyFill="1" applyBorder="1" applyAlignment="1">
      <alignment horizontal="center" vertical="center"/>
    </xf>
    <xf numFmtId="49" fontId="27" fillId="0" borderId="4" xfId="0" applyNumberFormat="1" applyFont="1" applyFill="1" applyBorder="1" applyAlignment="1">
      <alignment horizontal="center" vertical="center"/>
    </xf>
    <xf numFmtId="49" fontId="23" fillId="0" borderId="9" xfId="0" applyNumberFormat="1" applyFont="1" applyFill="1" applyBorder="1" applyAlignment="1">
      <alignment horizontal="center" vertical="top" wrapText="1"/>
    </xf>
    <xf numFmtId="0" fontId="23" fillId="0" borderId="8" xfId="0" applyFont="1" applyFill="1" applyBorder="1" applyAlignment="1">
      <alignment horizontal="justify" vertical="top" wrapText="1"/>
    </xf>
    <xf numFmtId="0" fontId="23" fillId="2" borderId="4" xfId="0" applyNumberFormat="1" applyFont="1" applyFill="1" applyBorder="1" applyAlignment="1">
      <alignment horizontal="justify" vertical="center" wrapText="1"/>
    </xf>
    <xf numFmtId="0" fontId="25" fillId="2" borderId="0" xfId="0" applyFont="1" applyFill="1"/>
    <xf numFmtId="49" fontId="23" fillId="2" borderId="9" xfId="0" applyNumberFormat="1" applyFont="1" applyFill="1" applyBorder="1" applyAlignment="1">
      <alignment horizontal="left" vertical="center" wrapText="1"/>
    </xf>
    <xf numFmtId="0" fontId="23" fillId="2" borderId="8" xfId="0" applyNumberFormat="1" applyFont="1" applyFill="1" applyBorder="1" applyAlignment="1">
      <alignment horizontal="left" vertical="center" wrapText="1"/>
    </xf>
    <xf numFmtId="0" fontId="25" fillId="2" borderId="0" xfId="0" applyFont="1" applyFill="1" applyAlignment="1">
      <alignment vertical="center"/>
    </xf>
    <xf numFmtId="169" fontId="25" fillId="6" borderId="4" xfId="139" applyNumberFormat="1" applyFont="1" applyFill="1" applyBorder="1" applyAlignment="1">
      <alignment horizontal="center" vertical="center"/>
    </xf>
    <xf numFmtId="169" fontId="25" fillId="2" borderId="0" xfId="0" applyNumberFormat="1" applyFont="1" applyFill="1"/>
    <xf numFmtId="169" fontId="25" fillId="6" borderId="4" xfId="139" applyNumberFormat="1" applyFont="1" applyFill="1" applyBorder="1" applyAlignment="1">
      <alignment horizontal="center" vertical="center" wrapText="1"/>
    </xf>
    <xf numFmtId="49" fontId="25" fillId="2" borderId="4" xfId="0" applyNumberFormat="1" applyFont="1" applyFill="1" applyBorder="1" applyAlignment="1">
      <alignment horizontal="center" vertical="center"/>
    </xf>
    <xf numFmtId="169" fontId="25" fillId="2" borderId="0" xfId="139" applyNumberFormat="1" applyFont="1" applyFill="1" applyBorder="1" applyAlignment="1">
      <alignment horizontal="center" vertical="center" wrapText="1"/>
    </xf>
    <xf numFmtId="0" fontId="23" fillId="2" borderId="0" xfId="0" applyFont="1" applyFill="1" applyBorder="1"/>
    <xf numFmtId="169" fontId="23" fillId="6" borderId="4" xfId="139" applyNumberFormat="1" applyFont="1" applyFill="1" applyBorder="1" applyAlignment="1">
      <alignment horizontal="center" vertical="center" wrapText="1"/>
    </xf>
    <xf numFmtId="49" fontId="23" fillId="8" borderId="4" xfId="0" applyNumberFormat="1" applyFont="1" applyFill="1" applyBorder="1" applyAlignment="1">
      <alignment horizontal="center" vertical="center"/>
    </xf>
    <xf numFmtId="0" fontId="23" fillId="8" borderId="4" xfId="0" applyFont="1" applyFill="1" applyBorder="1" applyAlignment="1">
      <alignment horizontal="center" vertical="center" wrapText="1"/>
    </xf>
    <xf numFmtId="0" fontId="23" fillId="8" borderId="4" xfId="0" applyNumberFormat="1" applyFont="1" applyFill="1" applyBorder="1" applyAlignment="1">
      <alignment horizontal="justify" vertical="center" wrapText="1"/>
    </xf>
    <xf numFmtId="0" fontId="23" fillId="8" borderId="0" xfId="0" applyFont="1" applyFill="1"/>
    <xf numFmtId="0" fontId="23" fillId="7" borderId="4" xfId="0" applyNumberFormat="1" applyFont="1" applyFill="1" applyBorder="1" applyAlignment="1">
      <alignment horizontal="justify" vertical="center" wrapText="1"/>
    </xf>
    <xf numFmtId="0" fontId="23" fillId="7" borderId="0" xfId="0" applyFont="1" applyFill="1"/>
    <xf numFmtId="0" fontId="23" fillId="0" borderId="4" xfId="0" applyNumberFormat="1" applyFont="1" applyFill="1" applyBorder="1" applyAlignment="1">
      <alignment horizontal="justify" vertical="center" wrapText="1"/>
    </xf>
    <xf numFmtId="0" fontId="23" fillId="0" borderId="0" xfId="0" applyFont="1" applyFill="1"/>
    <xf numFmtId="0" fontId="23" fillId="2" borderId="4" xfId="0" applyNumberFormat="1" applyFont="1" applyFill="1" applyBorder="1" applyAlignment="1">
      <alignment horizontal="justify" vertical="top" wrapText="1"/>
    </xf>
    <xf numFmtId="0" fontId="23" fillId="7" borderId="0" xfId="0" applyFont="1" applyFill="1" applyAlignment="1">
      <alignment horizontal="right"/>
    </xf>
    <xf numFmtId="0" fontId="23" fillId="8" borderId="0" xfId="0" applyFont="1" applyFill="1" applyAlignment="1">
      <alignment horizontal="right"/>
    </xf>
    <xf numFmtId="0" fontId="23" fillId="0" borderId="0" xfId="0" applyFont="1" applyFill="1" applyAlignment="1">
      <alignment horizontal="right"/>
    </xf>
    <xf numFmtId="0" fontId="25" fillId="6" borderId="0" xfId="0" applyFont="1" applyFill="1"/>
    <xf numFmtId="0" fontId="23" fillId="2" borderId="4" xfId="0" applyNumberFormat="1" applyFont="1" applyFill="1" applyBorder="1" applyAlignment="1">
      <alignment horizontal="center" vertical="center"/>
    </xf>
    <xf numFmtId="169" fontId="23" fillId="2" borderId="0" xfId="0" applyNumberFormat="1" applyFont="1" applyFill="1"/>
    <xf numFmtId="0" fontId="23" fillId="6" borderId="0" xfId="0" applyFont="1" applyFill="1"/>
    <xf numFmtId="0" fontId="25" fillId="2" borderId="4" xfId="0" applyNumberFormat="1" applyFont="1" applyFill="1" applyBorder="1" applyAlignment="1">
      <alignment horizontal="justify" vertical="center" wrapText="1"/>
    </xf>
    <xf numFmtId="0" fontId="28" fillId="2" borderId="4" xfId="0" applyFont="1" applyFill="1" applyBorder="1" applyAlignment="1">
      <alignment horizontal="center" vertical="center" wrapText="1"/>
    </xf>
    <xf numFmtId="0" fontId="23" fillId="7" borderId="4" xfId="0" applyFont="1" applyFill="1" applyBorder="1" applyAlignment="1">
      <alignment horizontal="justify" vertical="center" wrapText="1"/>
    </xf>
    <xf numFmtId="0" fontId="23" fillId="9" borderId="4" xfId="0" applyFont="1" applyFill="1" applyBorder="1" applyAlignment="1">
      <alignment horizontal="justify" vertical="center" wrapText="1"/>
    </xf>
    <xf numFmtId="4" fontId="25" fillId="6" borderId="4" xfId="0" applyNumberFormat="1" applyFont="1" applyFill="1" applyBorder="1" applyAlignment="1">
      <alignment horizontal="center" vertical="center"/>
    </xf>
    <xf numFmtId="170" fontId="23" fillId="6" borderId="0" xfId="0" applyNumberFormat="1" applyFont="1" applyFill="1" applyAlignment="1">
      <alignment horizontal="center" vertical="center"/>
    </xf>
    <xf numFmtId="170" fontId="23" fillId="7" borderId="0" xfId="0" applyNumberFormat="1" applyFont="1" applyFill="1" applyAlignment="1">
      <alignment horizontal="center" vertical="center"/>
    </xf>
    <xf numFmtId="170" fontId="23" fillId="2" borderId="0" xfId="0" applyNumberFormat="1" applyFont="1" applyFill="1" applyAlignment="1">
      <alignment horizontal="center" vertical="center"/>
    </xf>
    <xf numFmtId="169" fontId="25" fillId="7" borderId="4" xfId="139" applyNumberFormat="1" applyFont="1" applyFill="1" applyBorder="1" applyAlignment="1">
      <alignment horizontal="center" vertical="center" wrapText="1"/>
    </xf>
    <xf numFmtId="169" fontId="25" fillId="2" borderId="4" xfId="139" applyNumberFormat="1" applyFont="1" applyFill="1" applyBorder="1" applyAlignment="1">
      <alignment horizontal="center" vertical="center" wrapText="1"/>
    </xf>
    <xf numFmtId="170" fontId="25" fillId="10" borderId="4" xfId="139" applyNumberFormat="1" applyFont="1" applyFill="1" applyBorder="1" applyAlignment="1">
      <alignment horizontal="center" vertical="center" wrapText="1"/>
    </xf>
    <xf numFmtId="169" fontId="25" fillId="10" borderId="4" xfId="0" applyNumberFormat="1" applyFont="1" applyFill="1" applyBorder="1" applyAlignment="1">
      <alignment horizontal="center" vertical="center"/>
    </xf>
    <xf numFmtId="169" fontId="23" fillId="10" borderId="4" xfId="0" applyNumberFormat="1" applyFont="1" applyFill="1" applyBorder="1" applyAlignment="1">
      <alignment horizontal="center" vertical="center"/>
    </xf>
    <xf numFmtId="49" fontId="2" fillId="2" borderId="0" xfId="0" applyNumberFormat="1" applyFont="1" applyFill="1" applyBorder="1" applyAlignment="1">
      <alignment horizontal="center" vertical="top" wrapText="1"/>
    </xf>
    <xf numFmtId="49" fontId="2" fillId="2" borderId="4" xfId="0" applyNumberFormat="1"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0" borderId="4" xfId="0" applyFont="1" applyFill="1" applyBorder="1" applyAlignment="1">
      <alignment horizontal="center" vertical="center" wrapText="1"/>
    </xf>
    <xf numFmtId="165" fontId="2" fillId="0" borderId="4" xfId="1" applyNumberFormat="1" applyFont="1" applyFill="1" applyBorder="1" applyAlignment="1">
      <alignment horizontal="center" vertical="center" wrapText="1"/>
    </xf>
    <xf numFmtId="0" fontId="3" fillId="2" borderId="4" xfId="0" applyFont="1" applyFill="1" applyBorder="1" applyAlignment="1">
      <alignment horizontal="justify" vertical="top" wrapText="1"/>
    </xf>
    <xf numFmtId="164" fontId="3" fillId="2" borderId="4" xfId="1"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49" fontId="3" fillId="0" borderId="4" xfId="0" applyNumberFormat="1" applyFont="1" applyBorder="1" applyAlignment="1">
      <alignment horizontal="center" vertical="top"/>
    </xf>
    <xf numFmtId="49" fontId="3" fillId="2" borderId="4" xfId="0" applyNumberFormat="1" applyFont="1" applyFill="1" applyBorder="1" applyAlignment="1">
      <alignment horizontal="center" vertical="top"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164" fontId="2" fillId="2" borderId="4" xfId="1" applyNumberFormat="1" applyFont="1" applyFill="1" applyBorder="1" applyAlignment="1">
      <alignment vertical="center" wrapText="1"/>
    </xf>
    <xf numFmtId="164" fontId="2" fillId="2" borderId="4" xfId="0" applyNumberFormat="1" applyFont="1" applyFill="1" applyBorder="1" applyAlignment="1">
      <alignment vertical="center" wrapText="1"/>
    </xf>
    <xf numFmtId="164" fontId="7" fillId="2" borderId="4" xfId="0" applyNumberFormat="1" applyFont="1" applyFill="1" applyBorder="1" applyAlignment="1">
      <alignment vertical="center" wrapText="1"/>
    </xf>
    <xf numFmtId="164" fontId="9" fillId="0" borderId="4" xfId="0" applyNumberFormat="1" applyFont="1" applyFill="1" applyBorder="1" applyAlignment="1">
      <alignment vertical="center" wrapText="1"/>
    </xf>
    <xf numFmtId="164" fontId="7" fillId="0" borderId="4" xfId="0" applyNumberFormat="1" applyFont="1" applyFill="1" applyBorder="1" applyAlignment="1">
      <alignment vertical="center" wrapText="1"/>
    </xf>
    <xf numFmtId="164" fontId="3" fillId="2" borderId="4" xfId="1" applyNumberFormat="1" applyFont="1" applyFill="1" applyBorder="1" applyAlignment="1">
      <alignment vertical="center" wrapText="1"/>
    </xf>
    <xf numFmtId="164" fontId="3" fillId="2" borderId="4" xfId="0" applyNumberFormat="1" applyFont="1" applyFill="1" applyBorder="1" applyAlignment="1">
      <alignment vertical="center" wrapText="1"/>
    </xf>
    <xf numFmtId="164" fontId="9" fillId="2" borderId="4" xfId="0" applyNumberFormat="1" applyFont="1" applyFill="1" applyBorder="1" applyAlignment="1">
      <alignment vertical="center" wrapText="1"/>
    </xf>
    <xf numFmtId="0" fontId="2"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49" fontId="2" fillId="0" borderId="0" xfId="0" applyNumberFormat="1" applyFont="1" applyFill="1" applyAlignment="1">
      <alignment horizontal="center" vertical="center" wrapText="1"/>
    </xf>
    <xf numFmtId="0" fontId="4" fillId="0" borderId="0" xfId="0" applyFont="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165" fontId="2" fillId="0" borderId="4" xfId="1" applyNumberFormat="1" applyFont="1" applyFill="1" applyBorder="1" applyAlignment="1">
      <alignment horizontal="center" vertical="center" wrapText="1"/>
    </xf>
    <xf numFmtId="166" fontId="2" fillId="0" borderId="4"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3" xfId="1"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9" xfId="0" applyFont="1" applyBorder="1" applyAlignment="1">
      <alignment horizontal="center" vertical="center" wrapText="1"/>
    </xf>
    <xf numFmtId="0" fontId="24" fillId="2" borderId="0" xfId="0" applyFont="1" applyFill="1" applyAlignment="1">
      <alignment horizontal="center" vertical="center" wrapText="1"/>
    </xf>
    <xf numFmtId="0" fontId="23" fillId="2" borderId="0" xfId="0" applyFont="1" applyFill="1" applyAlignment="1">
      <alignment horizontal="right" vertical="top" wrapText="1"/>
    </xf>
    <xf numFmtId="0" fontId="23" fillId="2" borderId="0" xfId="0" applyFont="1" applyFill="1" applyAlignment="1">
      <alignment horizontal="right" vertical="top"/>
    </xf>
  </cellXfs>
  <cellStyles count="141">
    <cellStyle name="br" xfId="2"/>
    <cellStyle name="col" xfId="3"/>
    <cellStyle name="ex58" xfId="4"/>
    <cellStyle name="ex59" xfId="5"/>
    <cellStyle name="ex60" xfId="6"/>
    <cellStyle name="ex61" xfId="7"/>
    <cellStyle name="ex62" xfId="8"/>
    <cellStyle name="ex63" xfId="9"/>
    <cellStyle name="ex64" xfId="10"/>
    <cellStyle name="ex65" xfId="11"/>
    <cellStyle name="ex66" xfId="12"/>
    <cellStyle name="ex67" xfId="13"/>
    <cellStyle name="ex68" xfId="14"/>
    <cellStyle name="ex69" xfId="15"/>
    <cellStyle name="ex70" xfId="16"/>
    <cellStyle name="ex71" xfId="17"/>
    <cellStyle name="ex72" xfId="18"/>
    <cellStyle name="ex73" xfId="19"/>
    <cellStyle name="ex73 2" xfId="20"/>
    <cellStyle name="ex74" xfId="21"/>
    <cellStyle name="ex74 2" xfId="22"/>
    <cellStyle name="ex75" xfId="23"/>
    <cellStyle name="ex76" xfId="24"/>
    <cellStyle name="ex77" xfId="25"/>
    <cellStyle name="ex78" xfId="26"/>
    <cellStyle name="ex79" xfId="27"/>
    <cellStyle name="ex80" xfId="28"/>
    <cellStyle name="ex81" xfId="29"/>
    <cellStyle name="ex82" xfId="30"/>
    <cellStyle name="ex83" xfId="31"/>
    <cellStyle name="ex84" xfId="32"/>
    <cellStyle name="ex85" xfId="33"/>
    <cellStyle name="ex86" xfId="34"/>
    <cellStyle name="ex87" xfId="35"/>
    <cellStyle name="ex88" xfId="36"/>
    <cellStyle name="ex89" xfId="37"/>
    <cellStyle name="ex90" xfId="38"/>
    <cellStyle name="ex91" xfId="39"/>
    <cellStyle name="ex92" xfId="40"/>
    <cellStyle name="st100" xfId="41"/>
    <cellStyle name="st101" xfId="42"/>
    <cellStyle name="st102" xfId="43"/>
    <cellStyle name="st103" xfId="44"/>
    <cellStyle name="st104" xfId="45"/>
    <cellStyle name="st105" xfId="46"/>
    <cellStyle name="st106" xfId="47"/>
    <cellStyle name="st107" xfId="48"/>
    <cellStyle name="st57" xfId="49"/>
    <cellStyle name="st93" xfId="50"/>
    <cellStyle name="st94" xfId="51"/>
    <cellStyle name="st95" xfId="52"/>
    <cellStyle name="st96" xfId="53"/>
    <cellStyle name="st97" xfId="54"/>
    <cellStyle name="st98" xfId="55"/>
    <cellStyle name="st99" xfId="56"/>
    <cellStyle name="style0" xfId="57"/>
    <cellStyle name="td" xfId="58"/>
    <cellStyle name="tr" xfId="59"/>
    <cellStyle name="xl_bot_header" xfId="60"/>
    <cellStyle name="xl28" xfId="61"/>
    <cellStyle name="xl40" xfId="62"/>
    <cellStyle name="Обычный" xfId="0" builtinId="0"/>
    <cellStyle name="Обычный 2" xfId="63"/>
    <cellStyle name="Обычный 2 10" xfId="64"/>
    <cellStyle name="Обычный 2 10 2" xfId="65"/>
    <cellStyle name="Обычный 2 11" xfId="66"/>
    <cellStyle name="Обычный 2 11 2" xfId="67"/>
    <cellStyle name="Обычный 2 12" xfId="68"/>
    <cellStyle name="Обычный 2 12 2" xfId="69"/>
    <cellStyle name="Обычный 2 13" xfId="70"/>
    <cellStyle name="Обычный 2 13 2" xfId="71"/>
    <cellStyle name="Обычный 2 14" xfId="72"/>
    <cellStyle name="Обычный 2 14 2" xfId="73"/>
    <cellStyle name="Обычный 2 15" xfId="74"/>
    <cellStyle name="Обычный 2 15 2" xfId="75"/>
    <cellStyle name="Обычный 2 16" xfId="76"/>
    <cellStyle name="Обычный 2 16 2" xfId="77"/>
    <cellStyle name="Обычный 2 17" xfId="78"/>
    <cellStyle name="Обычный 2 17 2" xfId="79"/>
    <cellStyle name="Обычный 2 18" xfId="80"/>
    <cellStyle name="Обычный 2 18 2" xfId="81"/>
    <cellStyle name="Обычный 2 19" xfId="82"/>
    <cellStyle name="Обычный 2 19 2" xfId="83"/>
    <cellStyle name="Обычный 2 2" xfId="84"/>
    <cellStyle name="Обычный 2 2 2" xfId="85"/>
    <cellStyle name="Обычный 2 20" xfId="86"/>
    <cellStyle name="Обычный 2 20 2" xfId="87"/>
    <cellStyle name="Обычный 2 21" xfId="88"/>
    <cellStyle name="Обычный 2 21 2" xfId="89"/>
    <cellStyle name="Обычный 2 22" xfId="90"/>
    <cellStyle name="Обычный 2 22 2" xfId="91"/>
    <cellStyle name="Обычный 2 23" xfId="92"/>
    <cellStyle name="Обычный 2 23 2" xfId="93"/>
    <cellStyle name="Обычный 2 24" xfId="94"/>
    <cellStyle name="Обычный 2 24 2" xfId="95"/>
    <cellStyle name="Обычный 2 25" xfId="96"/>
    <cellStyle name="Обычный 2 25 2" xfId="97"/>
    <cellStyle name="Обычный 2 26" xfId="98"/>
    <cellStyle name="Обычный 2 26 2" xfId="99"/>
    <cellStyle name="Обычный 2 27" xfId="100"/>
    <cellStyle name="Обычный 2 27 2" xfId="101"/>
    <cellStyle name="Обычный 2 28" xfId="102"/>
    <cellStyle name="Обычный 2 28 2" xfId="103"/>
    <cellStyle name="Обычный 2 29" xfId="104"/>
    <cellStyle name="Обычный 2 29 2" xfId="105"/>
    <cellStyle name="Обычный 2 3" xfId="106"/>
    <cellStyle name="Обычный 2 3 2" xfId="107"/>
    <cellStyle name="Обычный 2 30" xfId="108"/>
    <cellStyle name="Обычный 2 30 2" xfId="109"/>
    <cellStyle name="Обычный 2 31" xfId="110"/>
    <cellStyle name="Обычный 2 31 2" xfId="111"/>
    <cellStyle name="Обычный 2 32" xfId="112"/>
    <cellStyle name="Обычный 2 32 2" xfId="113"/>
    <cellStyle name="Обычный 2 33" xfId="114"/>
    <cellStyle name="Обычный 2 33 2" xfId="115"/>
    <cellStyle name="Обычный 2 34" xfId="116"/>
    <cellStyle name="Обычный 2 34 2" xfId="117"/>
    <cellStyle name="Обычный 2 35" xfId="118"/>
    <cellStyle name="Обычный 2 35 2" xfId="119"/>
    <cellStyle name="Обычный 2 36" xfId="120"/>
    <cellStyle name="Обычный 2 36 2" xfId="121"/>
    <cellStyle name="Обычный 2 4" xfId="122"/>
    <cellStyle name="Обычный 2 4 2" xfId="123"/>
    <cellStyle name="Обычный 2 5" xfId="124"/>
    <cellStyle name="Обычный 2 5 2" xfId="125"/>
    <cellStyle name="Обычный 2 6" xfId="126"/>
    <cellStyle name="Обычный 2 6 2" xfId="127"/>
    <cellStyle name="Обычный 2 7" xfId="128"/>
    <cellStyle name="Обычный 2 7 2" xfId="129"/>
    <cellStyle name="Обычный 2 8" xfId="130"/>
    <cellStyle name="Обычный 2 8 2" xfId="131"/>
    <cellStyle name="Обычный 2 9" xfId="132"/>
    <cellStyle name="Обычный 2 9 2" xfId="133"/>
    <cellStyle name="Обычный 3" xfId="134"/>
    <cellStyle name="Обычный 4" xfId="135"/>
    <cellStyle name="Обычный 5" xfId="136"/>
    <cellStyle name="Обычный 6" xfId="137"/>
    <cellStyle name="Финансовый" xfId="1" builtinId="3"/>
    <cellStyle name="Финансовый 10" xfId="139"/>
    <cellStyle name="Финансовый 2" xfId="140"/>
    <cellStyle name="Финансовый 3"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tabSelected="1" view="pageBreakPreview" zoomScale="80" zoomScaleNormal="80" zoomScaleSheetLayoutView="80" workbookViewId="0">
      <pane xSplit="3" ySplit="5" topLeftCell="D6" activePane="bottomRight" state="frozen"/>
      <selection pane="topRight" activeCell="D1" sqref="D1"/>
      <selection pane="bottomLeft" activeCell="A6" sqref="A6"/>
      <selection pane="bottomRight" activeCell="E3" sqref="E3:E5"/>
    </sheetView>
  </sheetViews>
  <sheetFormatPr defaultColWidth="38.42578125" defaultRowHeight="15.75" x14ac:dyDescent="0.25"/>
  <cols>
    <col min="1" max="1" width="12.7109375" style="1" customWidth="1"/>
    <col min="2" max="2" width="26" style="1" customWidth="1"/>
    <col min="3" max="3" width="53" style="1" customWidth="1"/>
    <col min="4" max="4" width="18.7109375" style="21" customWidth="1"/>
    <col min="5" max="5" width="16.85546875" style="21" customWidth="1"/>
    <col min="6" max="6" width="18.7109375" style="22" customWidth="1"/>
    <col min="7" max="7" width="18.7109375" style="23" customWidth="1"/>
    <col min="8" max="11" width="18.7109375" style="21" customWidth="1"/>
    <col min="12" max="12" width="18.7109375" style="20" customWidth="1"/>
    <col min="13" max="13" width="18.7109375" style="21" customWidth="1"/>
    <col min="14" max="14" width="18.7109375" style="20" customWidth="1"/>
    <col min="15" max="15" width="18.7109375" style="21" customWidth="1"/>
    <col min="16" max="16" width="14" style="20" customWidth="1"/>
    <col min="17" max="254" width="9.140625" style="1" customWidth="1"/>
    <col min="255" max="255" width="11.7109375" style="1" customWidth="1"/>
    <col min="256" max="256" width="38.42578125" style="1"/>
    <col min="257" max="257" width="12.42578125" style="1" customWidth="1"/>
    <col min="258" max="258" width="24.85546875" style="1" customWidth="1"/>
    <col min="259" max="259" width="39.42578125" style="1" customWidth="1"/>
    <col min="260" max="260" width="15.85546875" style="1" customWidth="1"/>
    <col min="261" max="261" width="16.7109375" style="1" customWidth="1"/>
    <col min="262" max="262" width="14.85546875" style="1" customWidth="1"/>
    <col min="263" max="263" width="14.42578125" style="1" customWidth="1"/>
    <col min="264" max="264" width="16.5703125" style="1" bestFit="1" customWidth="1"/>
    <col min="265" max="265" width="16.140625" style="1" customWidth="1"/>
    <col min="266" max="266" width="16.42578125" style="1" bestFit="1" customWidth="1"/>
    <col min="267" max="267" width="15.42578125" style="1" customWidth="1"/>
    <col min="268" max="268" width="12.7109375" style="1" bestFit="1" customWidth="1"/>
    <col min="269" max="269" width="15.42578125" style="1" customWidth="1"/>
    <col min="270" max="270" width="12.7109375" style="1" bestFit="1" customWidth="1"/>
    <col min="271" max="271" width="17.85546875" style="1" customWidth="1"/>
    <col min="272" max="272" width="12.7109375" style="1" bestFit="1" customWidth="1"/>
    <col min="273" max="510" width="9.140625" style="1" customWidth="1"/>
    <col min="511" max="511" width="11.7109375" style="1" customWidth="1"/>
    <col min="512" max="512" width="38.42578125" style="1"/>
    <col min="513" max="513" width="12.42578125" style="1" customWidth="1"/>
    <col min="514" max="514" width="24.85546875" style="1" customWidth="1"/>
    <col min="515" max="515" width="39.42578125" style="1" customWidth="1"/>
    <col min="516" max="516" width="15.85546875" style="1" customWidth="1"/>
    <col min="517" max="517" width="16.7109375" style="1" customWidth="1"/>
    <col min="518" max="518" width="14.85546875" style="1" customWidth="1"/>
    <col min="519" max="519" width="14.42578125" style="1" customWidth="1"/>
    <col min="520" max="520" width="16.5703125" style="1" bestFit="1" customWidth="1"/>
    <col min="521" max="521" width="16.140625" style="1" customWidth="1"/>
    <col min="522" max="522" width="16.42578125" style="1" bestFit="1" customWidth="1"/>
    <col min="523" max="523" width="15.42578125" style="1" customWidth="1"/>
    <col min="524" max="524" width="12.7109375" style="1" bestFit="1" customWidth="1"/>
    <col min="525" max="525" width="15.42578125" style="1" customWidth="1"/>
    <col min="526" max="526" width="12.7109375" style="1" bestFit="1" customWidth="1"/>
    <col min="527" max="527" width="17.85546875" style="1" customWidth="1"/>
    <col min="528" max="528" width="12.7109375" style="1" bestFit="1" customWidth="1"/>
    <col min="529" max="766" width="9.140625" style="1" customWidth="1"/>
    <col min="767" max="767" width="11.7109375" style="1" customWidth="1"/>
    <col min="768" max="768" width="38.42578125" style="1"/>
    <col min="769" max="769" width="12.42578125" style="1" customWidth="1"/>
    <col min="770" max="770" width="24.85546875" style="1" customWidth="1"/>
    <col min="771" max="771" width="39.42578125" style="1" customWidth="1"/>
    <col min="772" max="772" width="15.85546875" style="1" customWidth="1"/>
    <col min="773" max="773" width="16.7109375" style="1" customWidth="1"/>
    <col min="774" max="774" width="14.85546875" style="1" customWidth="1"/>
    <col min="775" max="775" width="14.42578125" style="1" customWidth="1"/>
    <col min="776" max="776" width="16.5703125" style="1" bestFit="1" customWidth="1"/>
    <col min="777" max="777" width="16.140625" style="1" customWidth="1"/>
    <col min="778" max="778" width="16.42578125" style="1" bestFit="1" customWidth="1"/>
    <col min="779" max="779" width="15.42578125" style="1" customWidth="1"/>
    <col min="780" max="780" width="12.7109375" style="1" bestFit="1" customWidth="1"/>
    <col min="781" max="781" width="15.42578125" style="1" customWidth="1"/>
    <col min="782" max="782" width="12.7109375" style="1" bestFit="1" customWidth="1"/>
    <col min="783" max="783" width="17.85546875" style="1" customWidth="1"/>
    <col min="784" max="784" width="12.7109375" style="1" bestFit="1" customWidth="1"/>
    <col min="785" max="1022" width="9.140625" style="1" customWidth="1"/>
    <col min="1023" max="1023" width="11.7109375" style="1" customWidth="1"/>
    <col min="1024" max="1024" width="38.42578125" style="1"/>
    <col min="1025" max="1025" width="12.42578125" style="1" customWidth="1"/>
    <col min="1026" max="1026" width="24.85546875" style="1" customWidth="1"/>
    <col min="1027" max="1027" width="39.42578125" style="1" customWidth="1"/>
    <col min="1028" max="1028" width="15.85546875" style="1" customWidth="1"/>
    <col min="1029" max="1029" width="16.7109375" style="1" customWidth="1"/>
    <col min="1030" max="1030" width="14.85546875" style="1" customWidth="1"/>
    <col min="1031" max="1031" width="14.42578125" style="1" customWidth="1"/>
    <col min="1032" max="1032" width="16.5703125" style="1" bestFit="1" customWidth="1"/>
    <col min="1033" max="1033" width="16.140625" style="1" customWidth="1"/>
    <col min="1034" max="1034" width="16.42578125" style="1" bestFit="1" customWidth="1"/>
    <col min="1035" max="1035" width="15.42578125" style="1" customWidth="1"/>
    <col min="1036" max="1036" width="12.7109375" style="1" bestFit="1" customWidth="1"/>
    <col min="1037" max="1037" width="15.42578125" style="1" customWidth="1"/>
    <col min="1038" max="1038" width="12.7109375" style="1" bestFit="1" customWidth="1"/>
    <col min="1039" max="1039" width="17.85546875" style="1" customWidth="1"/>
    <col min="1040" max="1040" width="12.7109375" style="1" bestFit="1" customWidth="1"/>
    <col min="1041" max="1278" width="9.140625" style="1" customWidth="1"/>
    <col min="1279" max="1279" width="11.7109375" style="1" customWidth="1"/>
    <col min="1280" max="1280" width="38.42578125" style="1"/>
    <col min="1281" max="1281" width="12.42578125" style="1" customWidth="1"/>
    <col min="1282" max="1282" width="24.85546875" style="1" customWidth="1"/>
    <col min="1283" max="1283" width="39.42578125" style="1" customWidth="1"/>
    <col min="1284" max="1284" width="15.85546875" style="1" customWidth="1"/>
    <col min="1285" max="1285" width="16.7109375" style="1" customWidth="1"/>
    <col min="1286" max="1286" width="14.85546875" style="1" customWidth="1"/>
    <col min="1287" max="1287" width="14.42578125" style="1" customWidth="1"/>
    <col min="1288" max="1288" width="16.5703125" style="1" bestFit="1" customWidth="1"/>
    <col min="1289" max="1289" width="16.140625" style="1" customWidth="1"/>
    <col min="1290" max="1290" width="16.42578125" style="1" bestFit="1" customWidth="1"/>
    <col min="1291" max="1291" width="15.42578125" style="1" customWidth="1"/>
    <col min="1292" max="1292" width="12.7109375" style="1" bestFit="1" customWidth="1"/>
    <col min="1293" max="1293" width="15.42578125" style="1" customWidth="1"/>
    <col min="1294" max="1294" width="12.7109375" style="1" bestFit="1" customWidth="1"/>
    <col min="1295" max="1295" width="17.85546875" style="1" customWidth="1"/>
    <col min="1296" max="1296" width="12.7109375" style="1" bestFit="1" customWidth="1"/>
    <col min="1297" max="1534" width="9.140625" style="1" customWidth="1"/>
    <col min="1535" max="1535" width="11.7109375" style="1" customWidth="1"/>
    <col min="1536" max="1536" width="38.42578125" style="1"/>
    <col min="1537" max="1537" width="12.42578125" style="1" customWidth="1"/>
    <col min="1538" max="1538" width="24.85546875" style="1" customWidth="1"/>
    <col min="1539" max="1539" width="39.42578125" style="1" customWidth="1"/>
    <col min="1540" max="1540" width="15.85546875" style="1" customWidth="1"/>
    <col min="1541" max="1541" width="16.7109375" style="1" customWidth="1"/>
    <col min="1542" max="1542" width="14.85546875" style="1" customWidth="1"/>
    <col min="1543" max="1543" width="14.42578125" style="1" customWidth="1"/>
    <col min="1544" max="1544" width="16.5703125" style="1" bestFit="1" customWidth="1"/>
    <col min="1545" max="1545" width="16.140625" style="1" customWidth="1"/>
    <col min="1546" max="1546" width="16.42578125" style="1" bestFit="1" customWidth="1"/>
    <col min="1547" max="1547" width="15.42578125" style="1" customWidth="1"/>
    <col min="1548" max="1548" width="12.7109375" style="1" bestFit="1" customWidth="1"/>
    <col min="1549" max="1549" width="15.42578125" style="1" customWidth="1"/>
    <col min="1550" max="1550" width="12.7109375" style="1" bestFit="1" customWidth="1"/>
    <col min="1551" max="1551" width="17.85546875" style="1" customWidth="1"/>
    <col min="1552" max="1552" width="12.7109375" style="1" bestFit="1" customWidth="1"/>
    <col min="1553" max="1790" width="9.140625" style="1" customWidth="1"/>
    <col min="1791" max="1791" width="11.7109375" style="1" customWidth="1"/>
    <col min="1792" max="1792" width="38.42578125" style="1"/>
    <col min="1793" max="1793" width="12.42578125" style="1" customWidth="1"/>
    <col min="1794" max="1794" width="24.85546875" style="1" customWidth="1"/>
    <col min="1795" max="1795" width="39.42578125" style="1" customWidth="1"/>
    <col min="1796" max="1796" width="15.85546875" style="1" customWidth="1"/>
    <col min="1797" max="1797" width="16.7109375" style="1" customWidth="1"/>
    <col min="1798" max="1798" width="14.85546875" style="1" customWidth="1"/>
    <col min="1799" max="1799" width="14.42578125" style="1" customWidth="1"/>
    <col min="1800" max="1800" width="16.5703125" style="1" bestFit="1" customWidth="1"/>
    <col min="1801" max="1801" width="16.140625" style="1" customWidth="1"/>
    <col min="1802" max="1802" width="16.42578125" style="1" bestFit="1" customWidth="1"/>
    <col min="1803" max="1803" width="15.42578125" style="1" customWidth="1"/>
    <col min="1804" max="1804" width="12.7109375" style="1" bestFit="1" customWidth="1"/>
    <col min="1805" max="1805" width="15.42578125" style="1" customWidth="1"/>
    <col min="1806" max="1806" width="12.7109375" style="1" bestFit="1" customWidth="1"/>
    <col min="1807" max="1807" width="17.85546875" style="1" customWidth="1"/>
    <col min="1808" max="1808" width="12.7109375" style="1" bestFit="1" customWidth="1"/>
    <col min="1809" max="2046" width="9.140625" style="1" customWidth="1"/>
    <col min="2047" max="2047" width="11.7109375" style="1" customWidth="1"/>
    <col min="2048" max="2048" width="38.42578125" style="1"/>
    <col min="2049" max="2049" width="12.42578125" style="1" customWidth="1"/>
    <col min="2050" max="2050" width="24.85546875" style="1" customWidth="1"/>
    <col min="2051" max="2051" width="39.42578125" style="1" customWidth="1"/>
    <col min="2052" max="2052" width="15.85546875" style="1" customWidth="1"/>
    <col min="2053" max="2053" width="16.7109375" style="1" customWidth="1"/>
    <col min="2054" max="2054" width="14.85546875" style="1" customWidth="1"/>
    <col min="2055" max="2055" width="14.42578125" style="1" customWidth="1"/>
    <col min="2056" max="2056" width="16.5703125" style="1" bestFit="1" customWidth="1"/>
    <col min="2057" max="2057" width="16.140625" style="1" customWidth="1"/>
    <col min="2058" max="2058" width="16.42578125" style="1" bestFit="1" customWidth="1"/>
    <col min="2059" max="2059" width="15.42578125" style="1" customWidth="1"/>
    <col min="2060" max="2060" width="12.7109375" style="1" bestFit="1" customWidth="1"/>
    <col min="2061" max="2061" width="15.42578125" style="1" customWidth="1"/>
    <col min="2062" max="2062" width="12.7109375" style="1" bestFit="1" customWidth="1"/>
    <col min="2063" max="2063" width="17.85546875" style="1" customWidth="1"/>
    <col min="2064" max="2064" width="12.7109375" style="1" bestFit="1" customWidth="1"/>
    <col min="2065" max="2302" width="9.140625" style="1" customWidth="1"/>
    <col min="2303" max="2303" width="11.7109375" style="1" customWidth="1"/>
    <col min="2304" max="2304" width="38.42578125" style="1"/>
    <col min="2305" max="2305" width="12.42578125" style="1" customWidth="1"/>
    <col min="2306" max="2306" width="24.85546875" style="1" customWidth="1"/>
    <col min="2307" max="2307" width="39.42578125" style="1" customWidth="1"/>
    <col min="2308" max="2308" width="15.85546875" style="1" customWidth="1"/>
    <col min="2309" max="2309" width="16.7109375" style="1" customWidth="1"/>
    <col min="2310" max="2310" width="14.85546875" style="1" customWidth="1"/>
    <col min="2311" max="2311" width="14.42578125" style="1" customWidth="1"/>
    <col min="2312" max="2312" width="16.5703125" style="1" bestFit="1" customWidth="1"/>
    <col min="2313" max="2313" width="16.140625" style="1" customWidth="1"/>
    <col min="2314" max="2314" width="16.42578125" style="1" bestFit="1" customWidth="1"/>
    <col min="2315" max="2315" width="15.42578125" style="1" customWidth="1"/>
    <col min="2316" max="2316" width="12.7109375" style="1" bestFit="1" customWidth="1"/>
    <col min="2317" max="2317" width="15.42578125" style="1" customWidth="1"/>
    <col min="2318" max="2318" width="12.7109375" style="1" bestFit="1" customWidth="1"/>
    <col min="2319" max="2319" width="17.85546875" style="1" customWidth="1"/>
    <col min="2320" max="2320" width="12.7109375" style="1" bestFit="1" customWidth="1"/>
    <col min="2321" max="2558" width="9.140625" style="1" customWidth="1"/>
    <col min="2559" max="2559" width="11.7109375" style="1" customWidth="1"/>
    <col min="2560" max="2560" width="38.42578125" style="1"/>
    <col min="2561" max="2561" width="12.42578125" style="1" customWidth="1"/>
    <col min="2562" max="2562" width="24.85546875" style="1" customWidth="1"/>
    <col min="2563" max="2563" width="39.42578125" style="1" customWidth="1"/>
    <col min="2564" max="2564" width="15.85546875" style="1" customWidth="1"/>
    <col min="2565" max="2565" width="16.7109375" style="1" customWidth="1"/>
    <col min="2566" max="2566" width="14.85546875" style="1" customWidth="1"/>
    <col min="2567" max="2567" width="14.42578125" style="1" customWidth="1"/>
    <col min="2568" max="2568" width="16.5703125" style="1" bestFit="1" customWidth="1"/>
    <col min="2569" max="2569" width="16.140625" style="1" customWidth="1"/>
    <col min="2570" max="2570" width="16.42578125" style="1" bestFit="1" customWidth="1"/>
    <col min="2571" max="2571" width="15.42578125" style="1" customWidth="1"/>
    <col min="2572" max="2572" width="12.7109375" style="1" bestFit="1" customWidth="1"/>
    <col min="2573" max="2573" width="15.42578125" style="1" customWidth="1"/>
    <col min="2574" max="2574" width="12.7109375" style="1" bestFit="1" customWidth="1"/>
    <col min="2575" max="2575" width="17.85546875" style="1" customWidth="1"/>
    <col min="2576" max="2576" width="12.7109375" style="1" bestFit="1" customWidth="1"/>
    <col min="2577" max="2814" width="9.140625" style="1" customWidth="1"/>
    <col min="2815" max="2815" width="11.7109375" style="1" customWidth="1"/>
    <col min="2816" max="2816" width="38.42578125" style="1"/>
    <col min="2817" max="2817" width="12.42578125" style="1" customWidth="1"/>
    <col min="2818" max="2818" width="24.85546875" style="1" customWidth="1"/>
    <col min="2819" max="2819" width="39.42578125" style="1" customWidth="1"/>
    <col min="2820" max="2820" width="15.85546875" style="1" customWidth="1"/>
    <col min="2821" max="2821" width="16.7109375" style="1" customWidth="1"/>
    <col min="2822" max="2822" width="14.85546875" style="1" customWidth="1"/>
    <col min="2823" max="2823" width="14.42578125" style="1" customWidth="1"/>
    <col min="2824" max="2824" width="16.5703125" style="1" bestFit="1" customWidth="1"/>
    <col min="2825" max="2825" width="16.140625" style="1" customWidth="1"/>
    <col min="2826" max="2826" width="16.42578125" style="1" bestFit="1" customWidth="1"/>
    <col min="2827" max="2827" width="15.42578125" style="1" customWidth="1"/>
    <col min="2828" max="2828" width="12.7109375" style="1" bestFit="1" customWidth="1"/>
    <col min="2829" max="2829" width="15.42578125" style="1" customWidth="1"/>
    <col min="2830" max="2830" width="12.7109375" style="1" bestFit="1" customWidth="1"/>
    <col min="2831" max="2831" width="17.85546875" style="1" customWidth="1"/>
    <col min="2832" max="2832" width="12.7109375" style="1" bestFit="1" customWidth="1"/>
    <col min="2833" max="3070" width="9.140625" style="1" customWidth="1"/>
    <col min="3071" max="3071" width="11.7109375" style="1" customWidth="1"/>
    <col min="3072" max="3072" width="38.42578125" style="1"/>
    <col min="3073" max="3073" width="12.42578125" style="1" customWidth="1"/>
    <col min="3074" max="3074" width="24.85546875" style="1" customWidth="1"/>
    <col min="3075" max="3075" width="39.42578125" style="1" customWidth="1"/>
    <col min="3076" max="3076" width="15.85546875" style="1" customWidth="1"/>
    <col min="3077" max="3077" width="16.7109375" style="1" customWidth="1"/>
    <col min="3078" max="3078" width="14.85546875" style="1" customWidth="1"/>
    <col min="3079" max="3079" width="14.42578125" style="1" customWidth="1"/>
    <col min="3080" max="3080" width="16.5703125" style="1" bestFit="1" customWidth="1"/>
    <col min="3081" max="3081" width="16.140625" style="1" customWidth="1"/>
    <col min="3082" max="3082" width="16.42578125" style="1" bestFit="1" customWidth="1"/>
    <col min="3083" max="3083" width="15.42578125" style="1" customWidth="1"/>
    <col min="3084" max="3084" width="12.7109375" style="1" bestFit="1" customWidth="1"/>
    <col min="3085" max="3085" width="15.42578125" style="1" customWidth="1"/>
    <col min="3086" max="3086" width="12.7109375" style="1" bestFit="1" customWidth="1"/>
    <col min="3087" max="3087" width="17.85546875" style="1" customWidth="1"/>
    <col min="3088" max="3088" width="12.7109375" style="1" bestFit="1" customWidth="1"/>
    <col min="3089" max="3326" width="9.140625" style="1" customWidth="1"/>
    <col min="3327" max="3327" width="11.7109375" style="1" customWidth="1"/>
    <col min="3328" max="3328" width="38.42578125" style="1"/>
    <col min="3329" max="3329" width="12.42578125" style="1" customWidth="1"/>
    <col min="3330" max="3330" width="24.85546875" style="1" customWidth="1"/>
    <col min="3331" max="3331" width="39.42578125" style="1" customWidth="1"/>
    <col min="3332" max="3332" width="15.85546875" style="1" customWidth="1"/>
    <col min="3333" max="3333" width="16.7109375" style="1" customWidth="1"/>
    <col min="3334" max="3334" width="14.85546875" style="1" customWidth="1"/>
    <col min="3335" max="3335" width="14.42578125" style="1" customWidth="1"/>
    <col min="3336" max="3336" width="16.5703125" style="1" bestFit="1" customWidth="1"/>
    <col min="3337" max="3337" width="16.140625" style="1" customWidth="1"/>
    <col min="3338" max="3338" width="16.42578125" style="1" bestFit="1" customWidth="1"/>
    <col min="3339" max="3339" width="15.42578125" style="1" customWidth="1"/>
    <col min="3340" max="3340" width="12.7109375" style="1" bestFit="1" customWidth="1"/>
    <col min="3341" max="3341" width="15.42578125" style="1" customWidth="1"/>
    <col min="3342" max="3342" width="12.7109375" style="1" bestFit="1" customWidth="1"/>
    <col min="3343" max="3343" width="17.85546875" style="1" customWidth="1"/>
    <col min="3344" max="3344" width="12.7109375" style="1" bestFit="1" customWidth="1"/>
    <col min="3345" max="3582" width="9.140625" style="1" customWidth="1"/>
    <col min="3583" max="3583" width="11.7109375" style="1" customWidth="1"/>
    <col min="3584" max="3584" width="38.42578125" style="1"/>
    <col min="3585" max="3585" width="12.42578125" style="1" customWidth="1"/>
    <col min="3586" max="3586" width="24.85546875" style="1" customWidth="1"/>
    <col min="3587" max="3587" width="39.42578125" style="1" customWidth="1"/>
    <col min="3588" max="3588" width="15.85546875" style="1" customWidth="1"/>
    <col min="3589" max="3589" width="16.7109375" style="1" customWidth="1"/>
    <col min="3590" max="3590" width="14.85546875" style="1" customWidth="1"/>
    <col min="3591" max="3591" width="14.42578125" style="1" customWidth="1"/>
    <col min="3592" max="3592" width="16.5703125" style="1" bestFit="1" customWidth="1"/>
    <col min="3593" max="3593" width="16.140625" style="1" customWidth="1"/>
    <col min="3594" max="3594" width="16.42578125" style="1" bestFit="1" customWidth="1"/>
    <col min="3595" max="3595" width="15.42578125" style="1" customWidth="1"/>
    <col min="3596" max="3596" width="12.7109375" style="1" bestFit="1" customWidth="1"/>
    <col min="3597" max="3597" width="15.42578125" style="1" customWidth="1"/>
    <col min="3598" max="3598" width="12.7109375" style="1" bestFit="1" customWidth="1"/>
    <col min="3599" max="3599" width="17.85546875" style="1" customWidth="1"/>
    <col min="3600" max="3600" width="12.7109375" style="1" bestFit="1" customWidth="1"/>
    <col min="3601" max="3838" width="9.140625" style="1" customWidth="1"/>
    <col min="3839" max="3839" width="11.7109375" style="1" customWidth="1"/>
    <col min="3840" max="3840" width="38.42578125" style="1"/>
    <col min="3841" max="3841" width="12.42578125" style="1" customWidth="1"/>
    <col min="3842" max="3842" width="24.85546875" style="1" customWidth="1"/>
    <col min="3843" max="3843" width="39.42578125" style="1" customWidth="1"/>
    <col min="3844" max="3844" width="15.85546875" style="1" customWidth="1"/>
    <col min="3845" max="3845" width="16.7109375" style="1" customWidth="1"/>
    <col min="3846" max="3846" width="14.85546875" style="1" customWidth="1"/>
    <col min="3847" max="3847" width="14.42578125" style="1" customWidth="1"/>
    <col min="3848" max="3848" width="16.5703125" style="1" bestFit="1" customWidth="1"/>
    <col min="3849" max="3849" width="16.140625" style="1" customWidth="1"/>
    <col min="3850" max="3850" width="16.42578125" style="1" bestFit="1" customWidth="1"/>
    <col min="3851" max="3851" width="15.42578125" style="1" customWidth="1"/>
    <col min="3852" max="3852" width="12.7109375" style="1" bestFit="1" customWidth="1"/>
    <col min="3853" max="3853" width="15.42578125" style="1" customWidth="1"/>
    <col min="3854" max="3854" width="12.7109375" style="1" bestFit="1" customWidth="1"/>
    <col min="3855" max="3855" width="17.85546875" style="1" customWidth="1"/>
    <col min="3856" max="3856" width="12.7109375" style="1" bestFit="1" customWidth="1"/>
    <col min="3857" max="4094" width="9.140625" style="1" customWidth="1"/>
    <col min="4095" max="4095" width="11.7109375" style="1" customWidth="1"/>
    <col min="4096" max="4096" width="38.42578125" style="1"/>
    <col min="4097" max="4097" width="12.42578125" style="1" customWidth="1"/>
    <col min="4098" max="4098" width="24.85546875" style="1" customWidth="1"/>
    <col min="4099" max="4099" width="39.42578125" style="1" customWidth="1"/>
    <col min="4100" max="4100" width="15.85546875" style="1" customWidth="1"/>
    <col min="4101" max="4101" width="16.7109375" style="1" customWidth="1"/>
    <col min="4102" max="4102" width="14.85546875" style="1" customWidth="1"/>
    <col min="4103" max="4103" width="14.42578125" style="1" customWidth="1"/>
    <col min="4104" max="4104" width="16.5703125" style="1" bestFit="1" customWidth="1"/>
    <col min="4105" max="4105" width="16.140625" style="1" customWidth="1"/>
    <col min="4106" max="4106" width="16.42578125" style="1" bestFit="1" customWidth="1"/>
    <col min="4107" max="4107" width="15.42578125" style="1" customWidth="1"/>
    <col min="4108" max="4108" width="12.7109375" style="1" bestFit="1" customWidth="1"/>
    <col min="4109" max="4109" width="15.42578125" style="1" customWidth="1"/>
    <col min="4110" max="4110" width="12.7109375" style="1" bestFit="1" customWidth="1"/>
    <col min="4111" max="4111" width="17.85546875" style="1" customWidth="1"/>
    <col min="4112" max="4112" width="12.7109375" style="1" bestFit="1" customWidth="1"/>
    <col min="4113" max="4350" width="9.140625" style="1" customWidth="1"/>
    <col min="4351" max="4351" width="11.7109375" style="1" customWidth="1"/>
    <col min="4352" max="4352" width="38.42578125" style="1"/>
    <col min="4353" max="4353" width="12.42578125" style="1" customWidth="1"/>
    <col min="4354" max="4354" width="24.85546875" style="1" customWidth="1"/>
    <col min="4355" max="4355" width="39.42578125" style="1" customWidth="1"/>
    <col min="4356" max="4356" width="15.85546875" style="1" customWidth="1"/>
    <col min="4357" max="4357" width="16.7109375" style="1" customWidth="1"/>
    <col min="4358" max="4358" width="14.85546875" style="1" customWidth="1"/>
    <col min="4359" max="4359" width="14.42578125" style="1" customWidth="1"/>
    <col min="4360" max="4360" width="16.5703125" style="1" bestFit="1" customWidth="1"/>
    <col min="4361" max="4361" width="16.140625" style="1" customWidth="1"/>
    <col min="4362" max="4362" width="16.42578125" style="1" bestFit="1" customWidth="1"/>
    <col min="4363" max="4363" width="15.42578125" style="1" customWidth="1"/>
    <col min="4364" max="4364" width="12.7109375" style="1" bestFit="1" customWidth="1"/>
    <col min="4365" max="4365" width="15.42578125" style="1" customWidth="1"/>
    <col min="4366" max="4366" width="12.7109375" style="1" bestFit="1" customWidth="1"/>
    <col min="4367" max="4367" width="17.85546875" style="1" customWidth="1"/>
    <col min="4368" max="4368" width="12.7109375" style="1" bestFit="1" customWidth="1"/>
    <col min="4369" max="4606" width="9.140625" style="1" customWidth="1"/>
    <col min="4607" max="4607" width="11.7109375" style="1" customWidth="1"/>
    <col min="4608" max="4608" width="38.42578125" style="1"/>
    <col min="4609" max="4609" width="12.42578125" style="1" customWidth="1"/>
    <col min="4610" max="4610" width="24.85546875" style="1" customWidth="1"/>
    <col min="4611" max="4611" width="39.42578125" style="1" customWidth="1"/>
    <col min="4612" max="4612" width="15.85546875" style="1" customWidth="1"/>
    <col min="4613" max="4613" width="16.7109375" style="1" customWidth="1"/>
    <col min="4614" max="4614" width="14.85546875" style="1" customWidth="1"/>
    <col min="4615" max="4615" width="14.42578125" style="1" customWidth="1"/>
    <col min="4616" max="4616" width="16.5703125" style="1" bestFit="1" customWidth="1"/>
    <col min="4617" max="4617" width="16.140625" style="1" customWidth="1"/>
    <col min="4618" max="4618" width="16.42578125" style="1" bestFit="1" customWidth="1"/>
    <col min="4619" max="4619" width="15.42578125" style="1" customWidth="1"/>
    <col min="4620" max="4620" width="12.7109375" style="1" bestFit="1" customWidth="1"/>
    <col min="4621" max="4621" width="15.42578125" style="1" customWidth="1"/>
    <col min="4622" max="4622" width="12.7109375" style="1" bestFit="1" customWidth="1"/>
    <col min="4623" max="4623" width="17.85546875" style="1" customWidth="1"/>
    <col min="4624" max="4624" width="12.7109375" style="1" bestFit="1" customWidth="1"/>
    <col min="4625" max="4862" width="9.140625" style="1" customWidth="1"/>
    <col min="4863" max="4863" width="11.7109375" style="1" customWidth="1"/>
    <col min="4864" max="4864" width="38.42578125" style="1"/>
    <col min="4865" max="4865" width="12.42578125" style="1" customWidth="1"/>
    <col min="4866" max="4866" width="24.85546875" style="1" customWidth="1"/>
    <col min="4867" max="4867" width="39.42578125" style="1" customWidth="1"/>
    <col min="4868" max="4868" width="15.85546875" style="1" customWidth="1"/>
    <col min="4869" max="4869" width="16.7109375" style="1" customWidth="1"/>
    <col min="4870" max="4870" width="14.85546875" style="1" customWidth="1"/>
    <col min="4871" max="4871" width="14.42578125" style="1" customWidth="1"/>
    <col min="4872" max="4872" width="16.5703125" style="1" bestFit="1" customWidth="1"/>
    <col min="4873" max="4873" width="16.140625" style="1" customWidth="1"/>
    <col min="4874" max="4874" width="16.42578125" style="1" bestFit="1" customWidth="1"/>
    <col min="4875" max="4875" width="15.42578125" style="1" customWidth="1"/>
    <col min="4876" max="4876" width="12.7109375" style="1" bestFit="1" customWidth="1"/>
    <col min="4877" max="4877" width="15.42578125" style="1" customWidth="1"/>
    <col min="4878" max="4878" width="12.7109375" style="1" bestFit="1" customWidth="1"/>
    <col min="4879" max="4879" width="17.85546875" style="1" customWidth="1"/>
    <col min="4880" max="4880" width="12.7109375" style="1" bestFit="1" customWidth="1"/>
    <col min="4881" max="5118" width="9.140625" style="1" customWidth="1"/>
    <col min="5119" max="5119" width="11.7109375" style="1" customWidth="1"/>
    <col min="5120" max="5120" width="38.42578125" style="1"/>
    <col min="5121" max="5121" width="12.42578125" style="1" customWidth="1"/>
    <col min="5122" max="5122" width="24.85546875" style="1" customWidth="1"/>
    <col min="5123" max="5123" width="39.42578125" style="1" customWidth="1"/>
    <col min="5124" max="5124" width="15.85546875" style="1" customWidth="1"/>
    <col min="5125" max="5125" width="16.7109375" style="1" customWidth="1"/>
    <col min="5126" max="5126" width="14.85546875" style="1" customWidth="1"/>
    <col min="5127" max="5127" width="14.42578125" style="1" customWidth="1"/>
    <col min="5128" max="5128" width="16.5703125" style="1" bestFit="1" customWidth="1"/>
    <col min="5129" max="5129" width="16.140625" style="1" customWidth="1"/>
    <col min="5130" max="5130" width="16.42578125" style="1" bestFit="1" customWidth="1"/>
    <col min="5131" max="5131" width="15.42578125" style="1" customWidth="1"/>
    <col min="5132" max="5132" width="12.7109375" style="1" bestFit="1" customWidth="1"/>
    <col min="5133" max="5133" width="15.42578125" style="1" customWidth="1"/>
    <col min="5134" max="5134" width="12.7109375" style="1" bestFit="1" customWidth="1"/>
    <col min="5135" max="5135" width="17.85546875" style="1" customWidth="1"/>
    <col min="5136" max="5136" width="12.7109375" style="1" bestFit="1" customWidth="1"/>
    <col min="5137" max="5374" width="9.140625" style="1" customWidth="1"/>
    <col min="5375" max="5375" width="11.7109375" style="1" customWidth="1"/>
    <col min="5376" max="5376" width="38.42578125" style="1"/>
    <col min="5377" max="5377" width="12.42578125" style="1" customWidth="1"/>
    <col min="5378" max="5378" width="24.85546875" style="1" customWidth="1"/>
    <col min="5379" max="5379" width="39.42578125" style="1" customWidth="1"/>
    <col min="5380" max="5380" width="15.85546875" style="1" customWidth="1"/>
    <col min="5381" max="5381" width="16.7109375" style="1" customWidth="1"/>
    <col min="5382" max="5382" width="14.85546875" style="1" customWidth="1"/>
    <col min="5383" max="5383" width="14.42578125" style="1" customWidth="1"/>
    <col min="5384" max="5384" width="16.5703125" style="1" bestFit="1" customWidth="1"/>
    <col min="5385" max="5385" width="16.140625" style="1" customWidth="1"/>
    <col min="5386" max="5386" width="16.42578125" style="1" bestFit="1" customWidth="1"/>
    <col min="5387" max="5387" width="15.42578125" style="1" customWidth="1"/>
    <col min="5388" max="5388" width="12.7109375" style="1" bestFit="1" customWidth="1"/>
    <col min="5389" max="5389" width="15.42578125" style="1" customWidth="1"/>
    <col min="5390" max="5390" width="12.7109375" style="1" bestFit="1" customWidth="1"/>
    <col min="5391" max="5391" width="17.85546875" style="1" customWidth="1"/>
    <col min="5392" max="5392" width="12.7109375" style="1" bestFit="1" customWidth="1"/>
    <col min="5393" max="5630" width="9.140625" style="1" customWidth="1"/>
    <col min="5631" max="5631" width="11.7109375" style="1" customWidth="1"/>
    <col min="5632" max="5632" width="38.42578125" style="1"/>
    <col min="5633" max="5633" width="12.42578125" style="1" customWidth="1"/>
    <col min="5634" max="5634" width="24.85546875" style="1" customWidth="1"/>
    <col min="5635" max="5635" width="39.42578125" style="1" customWidth="1"/>
    <col min="5636" max="5636" width="15.85546875" style="1" customWidth="1"/>
    <col min="5637" max="5637" width="16.7109375" style="1" customWidth="1"/>
    <col min="5638" max="5638" width="14.85546875" style="1" customWidth="1"/>
    <col min="5639" max="5639" width="14.42578125" style="1" customWidth="1"/>
    <col min="5640" max="5640" width="16.5703125" style="1" bestFit="1" customWidth="1"/>
    <col min="5641" max="5641" width="16.140625" style="1" customWidth="1"/>
    <col min="5642" max="5642" width="16.42578125" style="1" bestFit="1" customWidth="1"/>
    <col min="5643" max="5643" width="15.42578125" style="1" customWidth="1"/>
    <col min="5644" max="5644" width="12.7109375" style="1" bestFit="1" customWidth="1"/>
    <col min="5645" max="5645" width="15.42578125" style="1" customWidth="1"/>
    <col min="5646" max="5646" width="12.7109375" style="1" bestFit="1" customWidth="1"/>
    <col min="5647" max="5647" width="17.85546875" style="1" customWidth="1"/>
    <col min="5648" max="5648" width="12.7109375" style="1" bestFit="1" customWidth="1"/>
    <col min="5649" max="5886" width="9.140625" style="1" customWidth="1"/>
    <col min="5887" max="5887" width="11.7109375" style="1" customWidth="1"/>
    <col min="5888" max="5888" width="38.42578125" style="1"/>
    <col min="5889" max="5889" width="12.42578125" style="1" customWidth="1"/>
    <col min="5890" max="5890" width="24.85546875" style="1" customWidth="1"/>
    <col min="5891" max="5891" width="39.42578125" style="1" customWidth="1"/>
    <col min="5892" max="5892" width="15.85546875" style="1" customWidth="1"/>
    <col min="5893" max="5893" width="16.7109375" style="1" customWidth="1"/>
    <col min="5894" max="5894" width="14.85546875" style="1" customWidth="1"/>
    <col min="5895" max="5895" width="14.42578125" style="1" customWidth="1"/>
    <col min="5896" max="5896" width="16.5703125" style="1" bestFit="1" customWidth="1"/>
    <col min="5897" max="5897" width="16.140625" style="1" customWidth="1"/>
    <col min="5898" max="5898" width="16.42578125" style="1" bestFit="1" customWidth="1"/>
    <col min="5899" max="5899" width="15.42578125" style="1" customWidth="1"/>
    <col min="5900" max="5900" width="12.7109375" style="1" bestFit="1" customWidth="1"/>
    <col min="5901" max="5901" width="15.42578125" style="1" customWidth="1"/>
    <col min="5902" max="5902" width="12.7109375" style="1" bestFit="1" customWidth="1"/>
    <col min="5903" max="5903" width="17.85546875" style="1" customWidth="1"/>
    <col min="5904" max="5904" width="12.7109375" style="1" bestFit="1" customWidth="1"/>
    <col min="5905" max="6142" width="9.140625" style="1" customWidth="1"/>
    <col min="6143" max="6143" width="11.7109375" style="1" customWidth="1"/>
    <col min="6144" max="6144" width="38.42578125" style="1"/>
    <col min="6145" max="6145" width="12.42578125" style="1" customWidth="1"/>
    <col min="6146" max="6146" width="24.85546875" style="1" customWidth="1"/>
    <col min="6147" max="6147" width="39.42578125" style="1" customWidth="1"/>
    <col min="6148" max="6148" width="15.85546875" style="1" customWidth="1"/>
    <col min="6149" max="6149" width="16.7109375" style="1" customWidth="1"/>
    <col min="6150" max="6150" width="14.85546875" style="1" customWidth="1"/>
    <col min="6151" max="6151" width="14.42578125" style="1" customWidth="1"/>
    <col min="6152" max="6152" width="16.5703125" style="1" bestFit="1" customWidth="1"/>
    <col min="6153" max="6153" width="16.140625" style="1" customWidth="1"/>
    <col min="6154" max="6154" width="16.42578125" style="1" bestFit="1" customWidth="1"/>
    <col min="6155" max="6155" width="15.42578125" style="1" customWidth="1"/>
    <col min="6156" max="6156" width="12.7109375" style="1" bestFit="1" customWidth="1"/>
    <col min="6157" max="6157" width="15.42578125" style="1" customWidth="1"/>
    <col min="6158" max="6158" width="12.7109375" style="1" bestFit="1" customWidth="1"/>
    <col min="6159" max="6159" width="17.85546875" style="1" customWidth="1"/>
    <col min="6160" max="6160" width="12.7109375" style="1" bestFit="1" customWidth="1"/>
    <col min="6161" max="6398" width="9.140625" style="1" customWidth="1"/>
    <col min="6399" max="6399" width="11.7109375" style="1" customWidth="1"/>
    <col min="6400" max="6400" width="38.42578125" style="1"/>
    <col min="6401" max="6401" width="12.42578125" style="1" customWidth="1"/>
    <col min="6402" max="6402" width="24.85546875" style="1" customWidth="1"/>
    <col min="6403" max="6403" width="39.42578125" style="1" customWidth="1"/>
    <col min="6404" max="6404" width="15.85546875" style="1" customWidth="1"/>
    <col min="6405" max="6405" width="16.7109375" style="1" customWidth="1"/>
    <col min="6406" max="6406" width="14.85546875" style="1" customWidth="1"/>
    <col min="6407" max="6407" width="14.42578125" style="1" customWidth="1"/>
    <col min="6408" max="6408" width="16.5703125" style="1" bestFit="1" customWidth="1"/>
    <col min="6409" max="6409" width="16.140625" style="1" customWidth="1"/>
    <col min="6410" max="6410" width="16.42578125" style="1" bestFit="1" customWidth="1"/>
    <col min="6411" max="6411" width="15.42578125" style="1" customWidth="1"/>
    <col min="6412" max="6412" width="12.7109375" style="1" bestFit="1" customWidth="1"/>
    <col min="6413" max="6413" width="15.42578125" style="1" customWidth="1"/>
    <col min="6414" max="6414" width="12.7109375" style="1" bestFit="1" customWidth="1"/>
    <col min="6415" max="6415" width="17.85546875" style="1" customWidth="1"/>
    <col min="6416" max="6416" width="12.7109375" style="1" bestFit="1" customWidth="1"/>
    <col min="6417" max="6654" width="9.140625" style="1" customWidth="1"/>
    <col min="6655" max="6655" width="11.7109375" style="1" customWidth="1"/>
    <col min="6656" max="6656" width="38.42578125" style="1"/>
    <col min="6657" max="6657" width="12.42578125" style="1" customWidth="1"/>
    <col min="6658" max="6658" width="24.85546875" style="1" customWidth="1"/>
    <col min="6659" max="6659" width="39.42578125" style="1" customWidth="1"/>
    <col min="6660" max="6660" width="15.85546875" style="1" customWidth="1"/>
    <col min="6661" max="6661" width="16.7109375" style="1" customWidth="1"/>
    <col min="6662" max="6662" width="14.85546875" style="1" customWidth="1"/>
    <col min="6663" max="6663" width="14.42578125" style="1" customWidth="1"/>
    <col min="6664" max="6664" width="16.5703125" style="1" bestFit="1" customWidth="1"/>
    <col min="6665" max="6665" width="16.140625" style="1" customWidth="1"/>
    <col min="6666" max="6666" width="16.42578125" style="1" bestFit="1" customWidth="1"/>
    <col min="6667" max="6667" width="15.42578125" style="1" customWidth="1"/>
    <col min="6668" max="6668" width="12.7109375" style="1" bestFit="1" customWidth="1"/>
    <col min="6669" max="6669" width="15.42578125" style="1" customWidth="1"/>
    <col min="6670" max="6670" width="12.7109375" style="1" bestFit="1" customWidth="1"/>
    <col min="6671" max="6671" width="17.85546875" style="1" customWidth="1"/>
    <col min="6672" max="6672" width="12.7109375" style="1" bestFit="1" customWidth="1"/>
    <col min="6673" max="6910" width="9.140625" style="1" customWidth="1"/>
    <col min="6911" max="6911" width="11.7109375" style="1" customWidth="1"/>
    <col min="6912" max="6912" width="38.42578125" style="1"/>
    <col min="6913" max="6913" width="12.42578125" style="1" customWidth="1"/>
    <col min="6914" max="6914" width="24.85546875" style="1" customWidth="1"/>
    <col min="6915" max="6915" width="39.42578125" style="1" customWidth="1"/>
    <col min="6916" max="6916" width="15.85546875" style="1" customWidth="1"/>
    <col min="6917" max="6917" width="16.7109375" style="1" customWidth="1"/>
    <col min="6918" max="6918" width="14.85546875" style="1" customWidth="1"/>
    <col min="6919" max="6919" width="14.42578125" style="1" customWidth="1"/>
    <col min="6920" max="6920" width="16.5703125" style="1" bestFit="1" customWidth="1"/>
    <col min="6921" max="6921" width="16.140625" style="1" customWidth="1"/>
    <col min="6922" max="6922" width="16.42578125" style="1" bestFit="1" customWidth="1"/>
    <col min="6923" max="6923" width="15.42578125" style="1" customWidth="1"/>
    <col min="6924" max="6924" width="12.7109375" style="1" bestFit="1" customWidth="1"/>
    <col min="6925" max="6925" width="15.42578125" style="1" customWidth="1"/>
    <col min="6926" max="6926" width="12.7109375" style="1" bestFit="1" customWidth="1"/>
    <col min="6927" max="6927" width="17.85546875" style="1" customWidth="1"/>
    <col min="6928" max="6928" width="12.7109375" style="1" bestFit="1" customWidth="1"/>
    <col min="6929" max="7166" width="9.140625" style="1" customWidth="1"/>
    <col min="7167" max="7167" width="11.7109375" style="1" customWidth="1"/>
    <col min="7168" max="7168" width="38.42578125" style="1"/>
    <col min="7169" max="7169" width="12.42578125" style="1" customWidth="1"/>
    <col min="7170" max="7170" width="24.85546875" style="1" customWidth="1"/>
    <col min="7171" max="7171" width="39.42578125" style="1" customWidth="1"/>
    <col min="7172" max="7172" width="15.85546875" style="1" customWidth="1"/>
    <col min="7173" max="7173" width="16.7109375" style="1" customWidth="1"/>
    <col min="7174" max="7174" width="14.85546875" style="1" customWidth="1"/>
    <col min="7175" max="7175" width="14.42578125" style="1" customWidth="1"/>
    <col min="7176" max="7176" width="16.5703125" style="1" bestFit="1" customWidth="1"/>
    <col min="7177" max="7177" width="16.140625" style="1" customWidth="1"/>
    <col min="7178" max="7178" width="16.42578125" style="1" bestFit="1" customWidth="1"/>
    <col min="7179" max="7179" width="15.42578125" style="1" customWidth="1"/>
    <col min="7180" max="7180" width="12.7109375" style="1" bestFit="1" customWidth="1"/>
    <col min="7181" max="7181" width="15.42578125" style="1" customWidth="1"/>
    <col min="7182" max="7182" width="12.7109375" style="1" bestFit="1" customWidth="1"/>
    <col min="7183" max="7183" width="17.85546875" style="1" customWidth="1"/>
    <col min="7184" max="7184" width="12.7109375" style="1" bestFit="1" customWidth="1"/>
    <col min="7185" max="7422" width="9.140625" style="1" customWidth="1"/>
    <col min="7423" max="7423" width="11.7109375" style="1" customWidth="1"/>
    <col min="7424" max="7424" width="38.42578125" style="1"/>
    <col min="7425" max="7425" width="12.42578125" style="1" customWidth="1"/>
    <col min="7426" max="7426" width="24.85546875" style="1" customWidth="1"/>
    <col min="7427" max="7427" width="39.42578125" style="1" customWidth="1"/>
    <col min="7428" max="7428" width="15.85546875" style="1" customWidth="1"/>
    <col min="7429" max="7429" width="16.7109375" style="1" customWidth="1"/>
    <col min="7430" max="7430" width="14.85546875" style="1" customWidth="1"/>
    <col min="7431" max="7431" width="14.42578125" style="1" customWidth="1"/>
    <col min="7432" max="7432" width="16.5703125" style="1" bestFit="1" customWidth="1"/>
    <col min="7433" max="7433" width="16.140625" style="1" customWidth="1"/>
    <col min="7434" max="7434" width="16.42578125" style="1" bestFit="1" customWidth="1"/>
    <col min="7435" max="7435" width="15.42578125" style="1" customWidth="1"/>
    <col min="7436" max="7436" width="12.7109375" style="1" bestFit="1" customWidth="1"/>
    <col min="7437" max="7437" width="15.42578125" style="1" customWidth="1"/>
    <col min="7438" max="7438" width="12.7109375" style="1" bestFit="1" customWidth="1"/>
    <col min="7439" max="7439" width="17.85546875" style="1" customWidth="1"/>
    <col min="7440" max="7440" width="12.7109375" style="1" bestFit="1" customWidth="1"/>
    <col min="7441" max="7678" width="9.140625" style="1" customWidth="1"/>
    <col min="7679" max="7679" width="11.7109375" style="1" customWidth="1"/>
    <col min="7680" max="7680" width="38.42578125" style="1"/>
    <col min="7681" max="7681" width="12.42578125" style="1" customWidth="1"/>
    <col min="7682" max="7682" width="24.85546875" style="1" customWidth="1"/>
    <col min="7683" max="7683" width="39.42578125" style="1" customWidth="1"/>
    <col min="7684" max="7684" width="15.85546875" style="1" customWidth="1"/>
    <col min="7685" max="7685" width="16.7109375" style="1" customWidth="1"/>
    <col min="7686" max="7686" width="14.85546875" style="1" customWidth="1"/>
    <col min="7687" max="7687" width="14.42578125" style="1" customWidth="1"/>
    <col min="7688" max="7688" width="16.5703125" style="1" bestFit="1" customWidth="1"/>
    <col min="7689" max="7689" width="16.140625" style="1" customWidth="1"/>
    <col min="7690" max="7690" width="16.42578125" style="1" bestFit="1" customWidth="1"/>
    <col min="7691" max="7691" width="15.42578125" style="1" customWidth="1"/>
    <col min="7692" max="7692" width="12.7109375" style="1" bestFit="1" customWidth="1"/>
    <col min="7693" max="7693" width="15.42578125" style="1" customWidth="1"/>
    <col min="7694" max="7694" width="12.7109375" style="1" bestFit="1" customWidth="1"/>
    <col min="7695" max="7695" width="17.85546875" style="1" customWidth="1"/>
    <col min="7696" max="7696" width="12.7109375" style="1" bestFit="1" customWidth="1"/>
    <col min="7697" max="7934" width="9.140625" style="1" customWidth="1"/>
    <col min="7935" max="7935" width="11.7109375" style="1" customWidth="1"/>
    <col min="7936" max="7936" width="38.42578125" style="1"/>
    <col min="7937" max="7937" width="12.42578125" style="1" customWidth="1"/>
    <col min="7938" max="7938" width="24.85546875" style="1" customWidth="1"/>
    <col min="7939" max="7939" width="39.42578125" style="1" customWidth="1"/>
    <col min="7940" max="7940" width="15.85546875" style="1" customWidth="1"/>
    <col min="7941" max="7941" width="16.7109375" style="1" customWidth="1"/>
    <col min="7942" max="7942" width="14.85546875" style="1" customWidth="1"/>
    <col min="7943" max="7943" width="14.42578125" style="1" customWidth="1"/>
    <col min="7944" max="7944" width="16.5703125" style="1" bestFit="1" customWidth="1"/>
    <col min="7945" max="7945" width="16.140625" style="1" customWidth="1"/>
    <col min="7946" max="7946" width="16.42578125" style="1" bestFit="1" customWidth="1"/>
    <col min="7947" max="7947" width="15.42578125" style="1" customWidth="1"/>
    <col min="7948" max="7948" width="12.7109375" style="1" bestFit="1" customWidth="1"/>
    <col min="7949" max="7949" width="15.42578125" style="1" customWidth="1"/>
    <col min="7950" max="7950" width="12.7109375" style="1" bestFit="1" customWidth="1"/>
    <col min="7951" max="7951" width="17.85546875" style="1" customWidth="1"/>
    <col min="7952" max="7952" width="12.7109375" style="1" bestFit="1" customWidth="1"/>
    <col min="7953" max="8190" width="9.140625" style="1" customWidth="1"/>
    <col min="8191" max="8191" width="11.7109375" style="1" customWidth="1"/>
    <col min="8192" max="8192" width="38.42578125" style="1"/>
    <col min="8193" max="8193" width="12.42578125" style="1" customWidth="1"/>
    <col min="8194" max="8194" width="24.85546875" style="1" customWidth="1"/>
    <col min="8195" max="8195" width="39.42578125" style="1" customWidth="1"/>
    <col min="8196" max="8196" width="15.85546875" style="1" customWidth="1"/>
    <col min="8197" max="8197" width="16.7109375" style="1" customWidth="1"/>
    <col min="8198" max="8198" width="14.85546875" style="1" customWidth="1"/>
    <col min="8199" max="8199" width="14.42578125" style="1" customWidth="1"/>
    <col min="8200" max="8200" width="16.5703125" style="1" bestFit="1" customWidth="1"/>
    <col min="8201" max="8201" width="16.140625" style="1" customWidth="1"/>
    <col min="8202" max="8202" width="16.42578125" style="1" bestFit="1" customWidth="1"/>
    <col min="8203" max="8203" width="15.42578125" style="1" customWidth="1"/>
    <col min="8204" max="8204" width="12.7109375" style="1" bestFit="1" customWidth="1"/>
    <col min="8205" max="8205" width="15.42578125" style="1" customWidth="1"/>
    <col min="8206" max="8206" width="12.7109375" style="1" bestFit="1" customWidth="1"/>
    <col min="8207" max="8207" width="17.85546875" style="1" customWidth="1"/>
    <col min="8208" max="8208" width="12.7109375" style="1" bestFit="1" customWidth="1"/>
    <col min="8209" max="8446" width="9.140625" style="1" customWidth="1"/>
    <col min="8447" max="8447" width="11.7109375" style="1" customWidth="1"/>
    <col min="8448" max="8448" width="38.42578125" style="1"/>
    <col min="8449" max="8449" width="12.42578125" style="1" customWidth="1"/>
    <col min="8450" max="8450" width="24.85546875" style="1" customWidth="1"/>
    <col min="8451" max="8451" width="39.42578125" style="1" customWidth="1"/>
    <col min="8452" max="8452" width="15.85546875" style="1" customWidth="1"/>
    <col min="8453" max="8453" width="16.7109375" style="1" customWidth="1"/>
    <col min="8454" max="8454" width="14.85546875" style="1" customWidth="1"/>
    <col min="8455" max="8455" width="14.42578125" style="1" customWidth="1"/>
    <col min="8456" max="8456" width="16.5703125" style="1" bestFit="1" customWidth="1"/>
    <col min="8457" max="8457" width="16.140625" style="1" customWidth="1"/>
    <col min="8458" max="8458" width="16.42578125" style="1" bestFit="1" customWidth="1"/>
    <col min="8459" max="8459" width="15.42578125" style="1" customWidth="1"/>
    <col min="8460" max="8460" width="12.7109375" style="1" bestFit="1" customWidth="1"/>
    <col min="8461" max="8461" width="15.42578125" style="1" customWidth="1"/>
    <col min="8462" max="8462" width="12.7109375" style="1" bestFit="1" customWidth="1"/>
    <col min="8463" max="8463" width="17.85546875" style="1" customWidth="1"/>
    <col min="8464" max="8464" width="12.7109375" style="1" bestFit="1" customWidth="1"/>
    <col min="8465" max="8702" width="9.140625" style="1" customWidth="1"/>
    <col min="8703" max="8703" width="11.7109375" style="1" customWidth="1"/>
    <col min="8704" max="8704" width="38.42578125" style="1"/>
    <col min="8705" max="8705" width="12.42578125" style="1" customWidth="1"/>
    <col min="8706" max="8706" width="24.85546875" style="1" customWidth="1"/>
    <col min="8707" max="8707" width="39.42578125" style="1" customWidth="1"/>
    <col min="8708" max="8708" width="15.85546875" style="1" customWidth="1"/>
    <col min="8709" max="8709" width="16.7109375" style="1" customWidth="1"/>
    <col min="8710" max="8710" width="14.85546875" style="1" customWidth="1"/>
    <col min="8711" max="8711" width="14.42578125" style="1" customWidth="1"/>
    <col min="8712" max="8712" width="16.5703125" style="1" bestFit="1" customWidth="1"/>
    <col min="8713" max="8713" width="16.140625" style="1" customWidth="1"/>
    <col min="8714" max="8714" width="16.42578125" style="1" bestFit="1" customWidth="1"/>
    <col min="8715" max="8715" width="15.42578125" style="1" customWidth="1"/>
    <col min="8716" max="8716" width="12.7109375" style="1" bestFit="1" customWidth="1"/>
    <col min="8717" max="8717" width="15.42578125" style="1" customWidth="1"/>
    <col min="8718" max="8718" width="12.7109375" style="1" bestFit="1" customWidth="1"/>
    <col min="8719" max="8719" width="17.85546875" style="1" customWidth="1"/>
    <col min="8720" max="8720" width="12.7109375" style="1" bestFit="1" customWidth="1"/>
    <col min="8721" max="8958" width="9.140625" style="1" customWidth="1"/>
    <col min="8959" max="8959" width="11.7109375" style="1" customWidth="1"/>
    <col min="8960" max="8960" width="38.42578125" style="1"/>
    <col min="8961" max="8961" width="12.42578125" style="1" customWidth="1"/>
    <col min="8962" max="8962" width="24.85546875" style="1" customWidth="1"/>
    <col min="8963" max="8963" width="39.42578125" style="1" customWidth="1"/>
    <col min="8964" max="8964" width="15.85546875" style="1" customWidth="1"/>
    <col min="8965" max="8965" width="16.7109375" style="1" customWidth="1"/>
    <col min="8966" max="8966" width="14.85546875" style="1" customWidth="1"/>
    <col min="8967" max="8967" width="14.42578125" style="1" customWidth="1"/>
    <col min="8968" max="8968" width="16.5703125" style="1" bestFit="1" customWidth="1"/>
    <col min="8969" max="8969" width="16.140625" style="1" customWidth="1"/>
    <col min="8970" max="8970" width="16.42578125" style="1" bestFit="1" customWidth="1"/>
    <col min="8971" max="8971" width="15.42578125" style="1" customWidth="1"/>
    <col min="8972" max="8972" width="12.7109375" style="1" bestFit="1" customWidth="1"/>
    <col min="8973" max="8973" width="15.42578125" style="1" customWidth="1"/>
    <col min="8974" max="8974" width="12.7109375" style="1" bestFit="1" customWidth="1"/>
    <col min="8975" max="8975" width="17.85546875" style="1" customWidth="1"/>
    <col min="8976" max="8976" width="12.7109375" style="1" bestFit="1" customWidth="1"/>
    <col min="8977" max="9214" width="9.140625" style="1" customWidth="1"/>
    <col min="9215" max="9215" width="11.7109375" style="1" customWidth="1"/>
    <col min="9216" max="9216" width="38.42578125" style="1"/>
    <col min="9217" max="9217" width="12.42578125" style="1" customWidth="1"/>
    <col min="9218" max="9218" width="24.85546875" style="1" customWidth="1"/>
    <col min="9219" max="9219" width="39.42578125" style="1" customWidth="1"/>
    <col min="9220" max="9220" width="15.85546875" style="1" customWidth="1"/>
    <col min="9221" max="9221" width="16.7109375" style="1" customWidth="1"/>
    <col min="9222" max="9222" width="14.85546875" style="1" customWidth="1"/>
    <col min="9223" max="9223" width="14.42578125" style="1" customWidth="1"/>
    <col min="9224" max="9224" width="16.5703125" style="1" bestFit="1" customWidth="1"/>
    <col min="9225" max="9225" width="16.140625" style="1" customWidth="1"/>
    <col min="9226" max="9226" width="16.42578125" style="1" bestFit="1" customWidth="1"/>
    <col min="9227" max="9227" width="15.42578125" style="1" customWidth="1"/>
    <col min="9228" max="9228" width="12.7109375" style="1" bestFit="1" customWidth="1"/>
    <col min="9229" max="9229" width="15.42578125" style="1" customWidth="1"/>
    <col min="9230" max="9230" width="12.7109375" style="1" bestFit="1" customWidth="1"/>
    <col min="9231" max="9231" width="17.85546875" style="1" customWidth="1"/>
    <col min="9232" max="9232" width="12.7109375" style="1" bestFit="1" customWidth="1"/>
    <col min="9233" max="9470" width="9.140625" style="1" customWidth="1"/>
    <col min="9471" max="9471" width="11.7109375" style="1" customWidth="1"/>
    <col min="9472" max="9472" width="38.42578125" style="1"/>
    <col min="9473" max="9473" width="12.42578125" style="1" customWidth="1"/>
    <col min="9474" max="9474" width="24.85546875" style="1" customWidth="1"/>
    <col min="9475" max="9475" width="39.42578125" style="1" customWidth="1"/>
    <col min="9476" max="9476" width="15.85546875" style="1" customWidth="1"/>
    <col min="9477" max="9477" width="16.7109375" style="1" customWidth="1"/>
    <col min="9478" max="9478" width="14.85546875" style="1" customWidth="1"/>
    <col min="9479" max="9479" width="14.42578125" style="1" customWidth="1"/>
    <col min="9480" max="9480" width="16.5703125" style="1" bestFit="1" customWidth="1"/>
    <col min="9481" max="9481" width="16.140625" style="1" customWidth="1"/>
    <col min="9482" max="9482" width="16.42578125" style="1" bestFit="1" customWidth="1"/>
    <col min="9483" max="9483" width="15.42578125" style="1" customWidth="1"/>
    <col min="9484" max="9484" width="12.7109375" style="1" bestFit="1" customWidth="1"/>
    <col min="9485" max="9485" width="15.42578125" style="1" customWidth="1"/>
    <col min="9486" max="9486" width="12.7109375" style="1" bestFit="1" customWidth="1"/>
    <col min="9487" max="9487" width="17.85546875" style="1" customWidth="1"/>
    <col min="9488" max="9488" width="12.7109375" style="1" bestFit="1" customWidth="1"/>
    <col min="9489" max="9726" width="9.140625" style="1" customWidth="1"/>
    <col min="9727" max="9727" width="11.7109375" style="1" customWidth="1"/>
    <col min="9728" max="9728" width="38.42578125" style="1"/>
    <col min="9729" max="9729" width="12.42578125" style="1" customWidth="1"/>
    <col min="9730" max="9730" width="24.85546875" style="1" customWidth="1"/>
    <col min="9731" max="9731" width="39.42578125" style="1" customWidth="1"/>
    <col min="9732" max="9732" width="15.85546875" style="1" customWidth="1"/>
    <col min="9733" max="9733" width="16.7109375" style="1" customWidth="1"/>
    <col min="9734" max="9734" width="14.85546875" style="1" customWidth="1"/>
    <col min="9735" max="9735" width="14.42578125" style="1" customWidth="1"/>
    <col min="9736" max="9736" width="16.5703125" style="1" bestFit="1" customWidth="1"/>
    <col min="9737" max="9737" width="16.140625" style="1" customWidth="1"/>
    <col min="9738" max="9738" width="16.42578125" style="1" bestFit="1" customWidth="1"/>
    <col min="9739" max="9739" width="15.42578125" style="1" customWidth="1"/>
    <col min="9740" max="9740" width="12.7109375" style="1" bestFit="1" customWidth="1"/>
    <col min="9741" max="9741" width="15.42578125" style="1" customWidth="1"/>
    <col min="9742" max="9742" width="12.7109375" style="1" bestFit="1" customWidth="1"/>
    <col min="9743" max="9743" width="17.85546875" style="1" customWidth="1"/>
    <col min="9744" max="9744" width="12.7109375" style="1" bestFit="1" customWidth="1"/>
    <col min="9745" max="9982" width="9.140625" style="1" customWidth="1"/>
    <col min="9983" max="9983" width="11.7109375" style="1" customWidth="1"/>
    <col min="9984" max="9984" width="38.42578125" style="1"/>
    <col min="9985" max="9985" width="12.42578125" style="1" customWidth="1"/>
    <col min="9986" max="9986" width="24.85546875" style="1" customWidth="1"/>
    <col min="9987" max="9987" width="39.42578125" style="1" customWidth="1"/>
    <col min="9988" max="9988" width="15.85546875" style="1" customWidth="1"/>
    <col min="9989" max="9989" width="16.7109375" style="1" customWidth="1"/>
    <col min="9990" max="9990" width="14.85546875" style="1" customWidth="1"/>
    <col min="9991" max="9991" width="14.42578125" style="1" customWidth="1"/>
    <col min="9992" max="9992" width="16.5703125" style="1" bestFit="1" customWidth="1"/>
    <col min="9993" max="9993" width="16.140625" style="1" customWidth="1"/>
    <col min="9994" max="9994" width="16.42578125" style="1" bestFit="1" customWidth="1"/>
    <col min="9995" max="9995" width="15.42578125" style="1" customWidth="1"/>
    <col min="9996" max="9996" width="12.7109375" style="1" bestFit="1" customWidth="1"/>
    <col min="9997" max="9997" width="15.42578125" style="1" customWidth="1"/>
    <col min="9998" max="9998" width="12.7109375" style="1" bestFit="1" customWidth="1"/>
    <col min="9999" max="9999" width="17.85546875" style="1" customWidth="1"/>
    <col min="10000" max="10000" width="12.7109375" style="1" bestFit="1" customWidth="1"/>
    <col min="10001" max="10238" width="9.140625" style="1" customWidth="1"/>
    <col min="10239" max="10239" width="11.7109375" style="1" customWidth="1"/>
    <col min="10240" max="10240" width="38.42578125" style="1"/>
    <col min="10241" max="10241" width="12.42578125" style="1" customWidth="1"/>
    <col min="10242" max="10242" width="24.85546875" style="1" customWidth="1"/>
    <col min="10243" max="10243" width="39.42578125" style="1" customWidth="1"/>
    <col min="10244" max="10244" width="15.85546875" style="1" customWidth="1"/>
    <col min="10245" max="10245" width="16.7109375" style="1" customWidth="1"/>
    <col min="10246" max="10246" width="14.85546875" style="1" customWidth="1"/>
    <col min="10247" max="10247" width="14.42578125" style="1" customWidth="1"/>
    <col min="10248" max="10248" width="16.5703125" style="1" bestFit="1" customWidth="1"/>
    <col min="10249" max="10249" width="16.140625" style="1" customWidth="1"/>
    <col min="10250" max="10250" width="16.42578125" style="1" bestFit="1" customWidth="1"/>
    <col min="10251" max="10251" width="15.42578125" style="1" customWidth="1"/>
    <col min="10252" max="10252" width="12.7109375" style="1" bestFit="1" customWidth="1"/>
    <col min="10253" max="10253" width="15.42578125" style="1" customWidth="1"/>
    <col min="10254" max="10254" width="12.7109375" style="1" bestFit="1" customWidth="1"/>
    <col min="10255" max="10255" width="17.85546875" style="1" customWidth="1"/>
    <col min="10256" max="10256" width="12.7109375" style="1" bestFit="1" customWidth="1"/>
    <col min="10257" max="10494" width="9.140625" style="1" customWidth="1"/>
    <col min="10495" max="10495" width="11.7109375" style="1" customWidth="1"/>
    <col min="10496" max="10496" width="38.42578125" style="1"/>
    <col min="10497" max="10497" width="12.42578125" style="1" customWidth="1"/>
    <col min="10498" max="10498" width="24.85546875" style="1" customWidth="1"/>
    <col min="10499" max="10499" width="39.42578125" style="1" customWidth="1"/>
    <col min="10500" max="10500" width="15.85546875" style="1" customWidth="1"/>
    <col min="10501" max="10501" width="16.7109375" style="1" customWidth="1"/>
    <col min="10502" max="10502" width="14.85546875" style="1" customWidth="1"/>
    <col min="10503" max="10503" width="14.42578125" style="1" customWidth="1"/>
    <col min="10504" max="10504" width="16.5703125" style="1" bestFit="1" customWidth="1"/>
    <col min="10505" max="10505" width="16.140625" style="1" customWidth="1"/>
    <col min="10506" max="10506" width="16.42578125" style="1" bestFit="1" customWidth="1"/>
    <col min="10507" max="10507" width="15.42578125" style="1" customWidth="1"/>
    <col min="10508" max="10508" width="12.7109375" style="1" bestFit="1" customWidth="1"/>
    <col min="10509" max="10509" width="15.42578125" style="1" customWidth="1"/>
    <col min="10510" max="10510" width="12.7109375" style="1" bestFit="1" customWidth="1"/>
    <col min="10511" max="10511" width="17.85546875" style="1" customWidth="1"/>
    <col min="10512" max="10512" width="12.7109375" style="1" bestFit="1" customWidth="1"/>
    <col min="10513" max="10750" width="9.140625" style="1" customWidth="1"/>
    <col min="10751" max="10751" width="11.7109375" style="1" customWidth="1"/>
    <col min="10752" max="10752" width="38.42578125" style="1"/>
    <col min="10753" max="10753" width="12.42578125" style="1" customWidth="1"/>
    <col min="10754" max="10754" width="24.85546875" style="1" customWidth="1"/>
    <col min="10755" max="10755" width="39.42578125" style="1" customWidth="1"/>
    <col min="10756" max="10756" width="15.85546875" style="1" customWidth="1"/>
    <col min="10757" max="10757" width="16.7109375" style="1" customWidth="1"/>
    <col min="10758" max="10758" width="14.85546875" style="1" customWidth="1"/>
    <col min="10759" max="10759" width="14.42578125" style="1" customWidth="1"/>
    <col min="10760" max="10760" width="16.5703125" style="1" bestFit="1" customWidth="1"/>
    <col min="10761" max="10761" width="16.140625" style="1" customWidth="1"/>
    <col min="10762" max="10762" width="16.42578125" style="1" bestFit="1" customWidth="1"/>
    <col min="10763" max="10763" width="15.42578125" style="1" customWidth="1"/>
    <col min="10764" max="10764" width="12.7109375" style="1" bestFit="1" customWidth="1"/>
    <col min="10765" max="10765" width="15.42578125" style="1" customWidth="1"/>
    <col min="10766" max="10766" width="12.7109375" style="1" bestFit="1" customWidth="1"/>
    <col min="10767" max="10767" width="17.85546875" style="1" customWidth="1"/>
    <col min="10768" max="10768" width="12.7109375" style="1" bestFit="1" customWidth="1"/>
    <col min="10769" max="11006" width="9.140625" style="1" customWidth="1"/>
    <col min="11007" max="11007" width="11.7109375" style="1" customWidth="1"/>
    <col min="11008" max="11008" width="38.42578125" style="1"/>
    <col min="11009" max="11009" width="12.42578125" style="1" customWidth="1"/>
    <col min="11010" max="11010" width="24.85546875" style="1" customWidth="1"/>
    <col min="11011" max="11011" width="39.42578125" style="1" customWidth="1"/>
    <col min="11012" max="11012" width="15.85546875" style="1" customWidth="1"/>
    <col min="11013" max="11013" width="16.7109375" style="1" customWidth="1"/>
    <col min="11014" max="11014" width="14.85546875" style="1" customWidth="1"/>
    <col min="11015" max="11015" width="14.42578125" style="1" customWidth="1"/>
    <col min="11016" max="11016" width="16.5703125" style="1" bestFit="1" customWidth="1"/>
    <col min="11017" max="11017" width="16.140625" style="1" customWidth="1"/>
    <col min="11018" max="11018" width="16.42578125" style="1" bestFit="1" customWidth="1"/>
    <col min="11019" max="11019" width="15.42578125" style="1" customWidth="1"/>
    <col min="11020" max="11020" width="12.7109375" style="1" bestFit="1" customWidth="1"/>
    <col min="11021" max="11021" width="15.42578125" style="1" customWidth="1"/>
    <col min="11022" max="11022" width="12.7109375" style="1" bestFit="1" customWidth="1"/>
    <col min="11023" max="11023" width="17.85546875" style="1" customWidth="1"/>
    <col min="11024" max="11024" width="12.7109375" style="1" bestFit="1" customWidth="1"/>
    <col min="11025" max="11262" width="9.140625" style="1" customWidth="1"/>
    <col min="11263" max="11263" width="11.7109375" style="1" customWidth="1"/>
    <col min="11264" max="11264" width="38.42578125" style="1"/>
    <col min="11265" max="11265" width="12.42578125" style="1" customWidth="1"/>
    <col min="11266" max="11266" width="24.85546875" style="1" customWidth="1"/>
    <col min="11267" max="11267" width="39.42578125" style="1" customWidth="1"/>
    <col min="11268" max="11268" width="15.85546875" style="1" customWidth="1"/>
    <col min="11269" max="11269" width="16.7109375" style="1" customWidth="1"/>
    <col min="11270" max="11270" width="14.85546875" style="1" customWidth="1"/>
    <col min="11271" max="11271" width="14.42578125" style="1" customWidth="1"/>
    <col min="11272" max="11272" width="16.5703125" style="1" bestFit="1" customWidth="1"/>
    <col min="11273" max="11273" width="16.140625" style="1" customWidth="1"/>
    <col min="11274" max="11274" width="16.42578125" style="1" bestFit="1" customWidth="1"/>
    <col min="11275" max="11275" width="15.42578125" style="1" customWidth="1"/>
    <col min="11276" max="11276" width="12.7109375" style="1" bestFit="1" customWidth="1"/>
    <col min="11277" max="11277" width="15.42578125" style="1" customWidth="1"/>
    <col min="11278" max="11278" width="12.7109375" style="1" bestFit="1" customWidth="1"/>
    <col min="11279" max="11279" width="17.85546875" style="1" customWidth="1"/>
    <col min="11280" max="11280" width="12.7109375" style="1" bestFit="1" customWidth="1"/>
    <col min="11281" max="11518" width="9.140625" style="1" customWidth="1"/>
    <col min="11519" max="11519" width="11.7109375" style="1" customWidth="1"/>
    <col min="11520" max="11520" width="38.42578125" style="1"/>
    <col min="11521" max="11521" width="12.42578125" style="1" customWidth="1"/>
    <col min="11522" max="11522" width="24.85546875" style="1" customWidth="1"/>
    <col min="11523" max="11523" width="39.42578125" style="1" customWidth="1"/>
    <col min="11524" max="11524" width="15.85546875" style="1" customWidth="1"/>
    <col min="11525" max="11525" width="16.7109375" style="1" customWidth="1"/>
    <col min="11526" max="11526" width="14.85546875" style="1" customWidth="1"/>
    <col min="11527" max="11527" width="14.42578125" style="1" customWidth="1"/>
    <col min="11528" max="11528" width="16.5703125" style="1" bestFit="1" customWidth="1"/>
    <col min="11529" max="11529" width="16.140625" style="1" customWidth="1"/>
    <col min="11530" max="11530" width="16.42578125" style="1" bestFit="1" customWidth="1"/>
    <col min="11531" max="11531" width="15.42578125" style="1" customWidth="1"/>
    <col min="11532" max="11532" width="12.7109375" style="1" bestFit="1" customWidth="1"/>
    <col min="11533" max="11533" width="15.42578125" style="1" customWidth="1"/>
    <col min="11534" max="11534" width="12.7109375" style="1" bestFit="1" customWidth="1"/>
    <col min="11535" max="11535" width="17.85546875" style="1" customWidth="1"/>
    <col min="11536" max="11536" width="12.7109375" style="1" bestFit="1" customWidth="1"/>
    <col min="11537" max="11774" width="9.140625" style="1" customWidth="1"/>
    <col min="11775" max="11775" width="11.7109375" style="1" customWidth="1"/>
    <col min="11776" max="11776" width="38.42578125" style="1"/>
    <col min="11777" max="11777" width="12.42578125" style="1" customWidth="1"/>
    <col min="11778" max="11778" width="24.85546875" style="1" customWidth="1"/>
    <col min="11779" max="11779" width="39.42578125" style="1" customWidth="1"/>
    <col min="11780" max="11780" width="15.85546875" style="1" customWidth="1"/>
    <col min="11781" max="11781" width="16.7109375" style="1" customWidth="1"/>
    <col min="11782" max="11782" width="14.85546875" style="1" customWidth="1"/>
    <col min="11783" max="11783" width="14.42578125" style="1" customWidth="1"/>
    <col min="11784" max="11784" width="16.5703125" style="1" bestFit="1" customWidth="1"/>
    <col min="11785" max="11785" width="16.140625" style="1" customWidth="1"/>
    <col min="11786" max="11786" width="16.42578125" style="1" bestFit="1" customWidth="1"/>
    <col min="11787" max="11787" width="15.42578125" style="1" customWidth="1"/>
    <col min="11788" max="11788" width="12.7109375" style="1" bestFit="1" customWidth="1"/>
    <col min="11789" max="11789" width="15.42578125" style="1" customWidth="1"/>
    <col min="11790" max="11790" width="12.7109375" style="1" bestFit="1" customWidth="1"/>
    <col min="11791" max="11791" width="17.85546875" style="1" customWidth="1"/>
    <col min="11792" max="11792" width="12.7109375" style="1" bestFit="1" customWidth="1"/>
    <col min="11793" max="12030" width="9.140625" style="1" customWidth="1"/>
    <col min="12031" max="12031" width="11.7109375" style="1" customWidth="1"/>
    <col min="12032" max="12032" width="38.42578125" style="1"/>
    <col min="12033" max="12033" width="12.42578125" style="1" customWidth="1"/>
    <col min="12034" max="12034" width="24.85546875" style="1" customWidth="1"/>
    <col min="12035" max="12035" width="39.42578125" style="1" customWidth="1"/>
    <col min="12036" max="12036" width="15.85546875" style="1" customWidth="1"/>
    <col min="12037" max="12037" width="16.7109375" style="1" customWidth="1"/>
    <col min="12038" max="12038" width="14.85546875" style="1" customWidth="1"/>
    <col min="12039" max="12039" width="14.42578125" style="1" customWidth="1"/>
    <col min="12040" max="12040" width="16.5703125" style="1" bestFit="1" customWidth="1"/>
    <col min="12041" max="12041" width="16.140625" style="1" customWidth="1"/>
    <col min="12042" max="12042" width="16.42578125" style="1" bestFit="1" customWidth="1"/>
    <col min="12043" max="12043" width="15.42578125" style="1" customWidth="1"/>
    <col min="12044" max="12044" width="12.7109375" style="1" bestFit="1" customWidth="1"/>
    <col min="12045" max="12045" width="15.42578125" style="1" customWidth="1"/>
    <col min="12046" max="12046" width="12.7109375" style="1" bestFit="1" customWidth="1"/>
    <col min="12047" max="12047" width="17.85546875" style="1" customWidth="1"/>
    <col min="12048" max="12048" width="12.7109375" style="1" bestFit="1" customWidth="1"/>
    <col min="12049" max="12286" width="9.140625" style="1" customWidth="1"/>
    <col min="12287" max="12287" width="11.7109375" style="1" customWidth="1"/>
    <col min="12288" max="12288" width="38.42578125" style="1"/>
    <col min="12289" max="12289" width="12.42578125" style="1" customWidth="1"/>
    <col min="12290" max="12290" width="24.85546875" style="1" customWidth="1"/>
    <col min="12291" max="12291" width="39.42578125" style="1" customWidth="1"/>
    <col min="12292" max="12292" width="15.85546875" style="1" customWidth="1"/>
    <col min="12293" max="12293" width="16.7109375" style="1" customWidth="1"/>
    <col min="12294" max="12294" width="14.85546875" style="1" customWidth="1"/>
    <col min="12295" max="12295" width="14.42578125" style="1" customWidth="1"/>
    <col min="12296" max="12296" width="16.5703125" style="1" bestFit="1" customWidth="1"/>
    <col min="12297" max="12297" width="16.140625" style="1" customWidth="1"/>
    <col min="12298" max="12298" width="16.42578125" style="1" bestFit="1" customWidth="1"/>
    <col min="12299" max="12299" width="15.42578125" style="1" customWidth="1"/>
    <col min="12300" max="12300" width="12.7109375" style="1" bestFit="1" customWidth="1"/>
    <col min="12301" max="12301" width="15.42578125" style="1" customWidth="1"/>
    <col min="12302" max="12302" width="12.7109375" style="1" bestFit="1" customWidth="1"/>
    <col min="12303" max="12303" width="17.85546875" style="1" customWidth="1"/>
    <col min="12304" max="12304" width="12.7109375" style="1" bestFit="1" customWidth="1"/>
    <col min="12305" max="12542" width="9.140625" style="1" customWidth="1"/>
    <col min="12543" max="12543" width="11.7109375" style="1" customWidth="1"/>
    <col min="12544" max="12544" width="38.42578125" style="1"/>
    <col min="12545" max="12545" width="12.42578125" style="1" customWidth="1"/>
    <col min="12546" max="12546" width="24.85546875" style="1" customWidth="1"/>
    <col min="12547" max="12547" width="39.42578125" style="1" customWidth="1"/>
    <col min="12548" max="12548" width="15.85546875" style="1" customWidth="1"/>
    <col min="12549" max="12549" width="16.7109375" style="1" customWidth="1"/>
    <col min="12550" max="12550" width="14.85546875" style="1" customWidth="1"/>
    <col min="12551" max="12551" width="14.42578125" style="1" customWidth="1"/>
    <col min="12552" max="12552" width="16.5703125" style="1" bestFit="1" customWidth="1"/>
    <col min="12553" max="12553" width="16.140625" style="1" customWidth="1"/>
    <col min="12554" max="12554" width="16.42578125" style="1" bestFit="1" customWidth="1"/>
    <col min="12555" max="12555" width="15.42578125" style="1" customWidth="1"/>
    <col min="12556" max="12556" width="12.7109375" style="1" bestFit="1" customWidth="1"/>
    <col min="12557" max="12557" width="15.42578125" style="1" customWidth="1"/>
    <col min="12558" max="12558" width="12.7109375" style="1" bestFit="1" customWidth="1"/>
    <col min="12559" max="12559" width="17.85546875" style="1" customWidth="1"/>
    <col min="12560" max="12560" width="12.7109375" style="1" bestFit="1" customWidth="1"/>
    <col min="12561" max="12798" width="9.140625" style="1" customWidth="1"/>
    <col min="12799" max="12799" width="11.7109375" style="1" customWidth="1"/>
    <col min="12800" max="12800" width="38.42578125" style="1"/>
    <col min="12801" max="12801" width="12.42578125" style="1" customWidth="1"/>
    <col min="12802" max="12802" width="24.85546875" style="1" customWidth="1"/>
    <col min="12803" max="12803" width="39.42578125" style="1" customWidth="1"/>
    <col min="12804" max="12804" width="15.85546875" style="1" customWidth="1"/>
    <col min="12805" max="12805" width="16.7109375" style="1" customWidth="1"/>
    <col min="12806" max="12806" width="14.85546875" style="1" customWidth="1"/>
    <col min="12807" max="12807" width="14.42578125" style="1" customWidth="1"/>
    <col min="12808" max="12808" width="16.5703125" style="1" bestFit="1" customWidth="1"/>
    <col min="12809" max="12809" width="16.140625" style="1" customWidth="1"/>
    <col min="12810" max="12810" width="16.42578125" style="1" bestFit="1" customWidth="1"/>
    <col min="12811" max="12811" width="15.42578125" style="1" customWidth="1"/>
    <col min="12812" max="12812" width="12.7109375" style="1" bestFit="1" customWidth="1"/>
    <col min="12813" max="12813" width="15.42578125" style="1" customWidth="1"/>
    <col min="12814" max="12814" width="12.7109375" style="1" bestFit="1" customWidth="1"/>
    <col min="12815" max="12815" width="17.85546875" style="1" customWidth="1"/>
    <col min="12816" max="12816" width="12.7109375" style="1" bestFit="1" customWidth="1"/>
    <col min="12817" max="13054" width="9.140625" style="1" customWidth="1"/>
    <col min="13055" max="13055" width="11.7109375" style="1" customWidth="1"/>
    <col min="13056" max="13056" width="38.42578125" style="1"/>
    <col min="13057" max="13057" width="12.42578125" style="1" customWidth="1"/>
    <col min="13058" max="13058" width="24.85546875" style="1" customWidth="1"/>
    <col min="13059" max="13059" width="39.42578125" style="1" customWidth="1"/>
    <col min="13060" max="13060" width="15.85546875" style="1" customWidth="1"/>
    <col min="13061" max="13061" width="16.7109375" style="1" customWidth="1"/>
    <col min="13062" max="13062" width="14.85546875" style="1" customWidth="1"/>
    <col min="13063" max="13063" width="14.42578125" style="1" customWidth="1"/>
    <col min="13064" max="13064" width="16.5703125" style="1" bestFit="1" customWidth="1"/>
    <col min="13065" max="13065" width="16.140625" style="1" customWidth="1"/>
    <col min="13066" max="13066" width="16.42578125" style="1" bestFit="1" customWidth="1"/>
    <col min="13067" max="13067" width="15.42578125" style="1" customWidth="1"/>
    <col min="13068" max="13068" width="12.7109375" style="1" bestFit="1" customWidth="1"/>
    <col min="13069" max="13069" width="15.42578125" style="1" customWidth="1"/>
    <col min="13070" max="13070" width="12.7109375" style="1" bestFit="1" customWidth="1"/>
    <col min="13071" max="13071" width="17.85546875" style="1" customWidth="1"/>
    <col min="13072" max="13072" width="12.7109375" style="1" bestFit="1" customWidth="1"/>
    <col min="13073" max="13310" width="9.140625" style="1" customWidth="1"/>
    <col min="13311" max="13311" width="11.7109375" style="1" customWidth="1"/>
    <col min="13312" max="13312" width="38.42578125" style="1"/>
    <col min="13313" max="13313" width="12.42578125" style="1" customWidth="1"/>
    <col min="13314" max="13314" width="24.85546875" style="1" customWidth="1"/>
    <col min="13315" max="13315" width="39.42578125" style="1" customWidth="1"/>
    <col min="13316" max="13316" width="15.85546875" style="1" customWidth="1"/>
    <col min="13317" max="13317" width="16.7109375" style="1" customWidth="1"/>
    <col min="13318" max="13318" width="14.85546875" style="1" customWidth="1"/>
    <col min="13319" max="13319" width="14.42578125" style="1" customWidth="1"/>
    <col min="13320" max="13320" width="16.5703125" style="1" bestFit="1" customWidth="1"/>
    <col min="13321" max="13321" width="16.140625" style="1" customWidth="1"/>
    <col min="13322" max="13322" width="16.42578125" style="1" bestFit="1" customWidth="1"/>
    <col min="13323" max="13323" width="15.42578125" style="1" customWidth="1"/>
    <col min="13324" max="13324" width="12.7109375" style="1" bestFit="1" customWidth="1"/>
    <col min="13325" max="13325" width="15.42578125" style="1" customWidth="1"/>
    <col min="13326" max="13326" width="12.7109375" style="1" bestFit="1" customWidth="1"/>
    <col min="13327" max="13327" width="17.85546875" style="1" customWidth="1"/>
    <col min="13328" max="13328" width="12.7109375" style="1" bestFit="1" customWidth="1"/>
    <col min="13329" max="13566" width="9.140625" style="1" customWidth="1"/>
    <col min="13567" max="13567" width="11.7109375" style="1" customWidth="1"/>
    <col min="13568" max="13568" width="38.42578125" style="1"/>
    <col min="13569" max="13569" width="12.42578125" style="1" customWidth="1"/>
    <col min="13570" max="13570" width="24.85546875" style="1" customWidth="1"/>
    <col min="13571" max="13571" width="39.42578125" style="1" customWidth="1"/>
    <col min="13572" max="13572" width="15.85546875" style="1" customWidth="1"/>
    <col min="13573" max="13573" width="16.7109375" style="1" customWidth="1"/>
    <col min="13574" max="13574" width="14.85546875" style="1" customWidth="1"/>
    <col min="13575" max="13575" width="14.42578125" style="1" customWidth="1"/>
    <col min="13576" max="13576" width="16.5703125" style="1" bestFit="1" customWidth="1"/>
    <col min="13577" max="13577" width="16.140625" style="1" customWidth="1"/>
    <col min="13578" max="13578" width="16.42578125" style="1" bestFit="1" customWidth="1"/>
    <col min="13579" max="13579" width="15.42578125" style="1" customWidth="1"/>
    <col min="13580" max="13580" width="12.7109375" style="1" bestFit="1" customWidth="1"/>
    <col min="13581" max="13581" width="15.42578125" style="1" customWidth="1"/>
    <col min="13582" max="13582" width="12.7109375" style="1" bestFit="1" customWidth="1"/>
    <col min="13583" max="13583" width="17.85546875" style="1" customWidth="1"/>
    <col min="13584" max="13584" width="12.7109375" style="1" bestFit="1" customWidth="1"/>
    <col min="13585" max="13822" width="9.140625" style="1" customWidth="1"/>
    <col min="13823" max="13823" width="11.7109375" style="1" customWidth="1"/>
    <col min="13824" max="13824" width="38.42578125" style="1"/>
    <col min="13825" max="13825" width="12.42578125" style="1" customWidth="1"/>
    <col min="13826" max="13826" width="24.85546875" style="1" customWidth="1"/>
    <col min="13827" max="13827" width="39.42578125" style="1" customWidth="1"/>
    <col min="13828" max="13828" width="15.85546875" style="1" customWidth="1"/>
    <col min="13829" max="13829" width="16.7109375" style="1" customWidth="1"/>
    <col min="13830" max="13830" width="14.85546875" style="1" customWidth="1"/>
    <col min="13831" max="13831" width="14.42578125" style="1" customWidth="1"/>
    <col min="13832" max="13832" width="16.5703125" style="1" bestFit="1" customWidth="1"/>
    <col min="13833" max="13833" width="16.140625" style="1" customWidth="1"/>
    <col min="13834" max="13834" width="16.42578125" style="1" bestFit="1" customWidth="1"/>
    <col min="13835" max="13835" width="15.42578125" style="1" customWidth="1"/>
    <col min="13836" max="13836" width="12.7109375" style="1" bestFit="1" customWidth="1"/>
    <col min="13837" max="13837" width="15.42578125" style="1" customWidth="1"/>
    <col min="13838" max="13838" width="12.7109375" style="1" bestFit="1" customWidth="1"/>
    <col min="13839" max="13839" width="17.85546875" style="1" customWidth="1"/>
    <col min="13840" max="13840" width="12.7109375" style="1" bestFit="1" customWidth="1"/>
    <col min="13841" max="14078" width="9.140625" style="1" customWidth="1"/>
    <col min="14079" max="14079" width="11.7109375" style="1" customWidth="1"/>
    <col min="14080" max="14080" width="38.42578125" style="1"/>
    <col min="14081" max="14081" width="12.42578125" style="1" customWidth="1"/>
    <col min="14082" max="14082" width="24.85546875" style="1" customWidth="1"/>
    <col min="14083" max="14083" width="39.42578125" style="1" customWidth="1"/>
    <col min="14084" max="14084" width="15.85546875" style="1" customWidth="1"/>
    <col min="14085" max="14085" width="16.7109375" style="1" customWidth="1"/>
    <col min="14086" max="14086" width="14.85546875" style="1" customWidth="1"/>
    <col min="14087" max="14087" width="14.42578125" style="1" customWidth="1"/>
    <col min="14088" max="14088" width="16.5703125" style="1" bestFit="1" customWidth="1"/>
    <col min="14089" max="14089" width="16.140625" style="1" customWidth="1"/>
    <col min="14090" max="14090" width="16.42578125" style="1" bestFit="1" customWidth="1"/>
    <col min="14091" max="14091" width="15.42578125" style="1" customWidth="1"/>
    <col min="14092" max="14092" width="12.7109375" style="1" bestFit="1" customWidth="1"/>
    <col min="14093" max="14093" width="15.42578125" style="1" customWidth="1"/>
    <col min="14094" max="14094" width="12.7109375" style="1" bestFit="1" customWidth="1"/>
    <col min="14095" max="14095" width="17.85546875" style="1" customWidth="1"/>
    <col min="14096" max="14096" width="12.7109375" style="1" bestFit="1" customWidth="1"/>
    <col min="14097" max="14334" width="9.140625" style="1" customWidth="1"/>
    <col min="14335" max="14335" width="11.7109375" style="1" customWidth="1"/>
    <col min="14336" max="14336" width="38.42578125" style="1"/>
    <col min="14337" max="14337" width="12.42578125" style="1" customWidth="1"/>
    <col min="14338" max="14338" width="24.85546875" style="1" customWidth="1"/>
    <col min="14339" max="14339" width="39.42578125" style="1" customWidth="1"/>
    <col min="14340" max="14340" width="15.85546875" style="1" customWidth="1"/>
    <col min="14341" max="14341" width="16.7109375" style="1" customWidth="1"/>
    <col min="14342" max="14342" width="14.85546875" style="1" customWidth="1"/>
    <col min="14343" max="14343" width="14.42578125" style="1" customWidth="1"/>
    <col min="14344" max="14344" width="16.5703125" style="1" bestFit="1" customWidth="1"/>
    <col min="14345" max="14345" width="16.140625" style="1" customWidth="1"/>
    <col min="14346" max="14346" width="16.42578125" style="1" bestFit="1" customWidth="1"/>
    <col min="14347" max="14347" width="15.42578125" style="1" customWidth="1"/>
    <col min="14348" max="14348" width="12.7109375" style="1" bestFit="1" customWidth="1"/>
    <col min="14349" max="14349" width="15.42578125" style="1" customWidth="1"/>
    <col min="14350" max="14350" width="12.7109375" style="1" bestFit="1" customWidth="1"/>
    <col min="14351" max="14351" width="17.85546875" style="1" customWidth="1"/>
    <col min="14352" max="14352" width="12.7109375" style="1" bestFit="1" customWidth="1"/>
    <col min="14353" max="14590" width="9.140625" style="1" customWidth="1"/>
    <col min="14591" max="14591" width="11.7109375" style="1" customWidth="1"/>
    <col min="14592" max="14592" width="38.42578125" style="1"/>
    <col min="14593" max="14593" width="12.42578125" style="1" customWidth="1"/>
    <col min="14594" max="14594" width="24.85546875" style="1" customWidth="1"/>
    <col min="14595" max="14595" width="39.42578125" style="1" customWidth="1"/>
    <col min="14596" max="14596" width="15.85546875" style="1" customWidth="1"/>
    <col min="14597" max="14597" width="16.7109375" style="1" customWidth="1"/>
    <col min="14598" max="14598" width="14.85546875" style="1" customWidth="1"/>
    <col min="14599" max="14599" width="14.42578125" style="1" customWidth="1"/>
    <col min="14600" max="14600" width="16.5703125" style="1" bestFit="1" customWidth="1"/>
    <col min="14601" max="14601" width="16.140625" style="1" customWidth="1"/>
    <col min="14602" max="14602" width="16.42578125" style="1" bestFit="1" customWidth="1"/>
    <col min="14603" max="14603" width="15.42578125" style="1" customWidth="1"/>
    <col min="14604" max="14604" width="12.7109375" style="1" bestFit="1" customWidth="1"/>
    <col min="14605" max="14605" width="15.42578125" style="1" customWidth="1"/>
    <col min="14606" max="14606" width="12.7109375" style="1" bestFit="1" customWidth="1"/>
    <col min="14607" max="14607" width="17.85546875" style="1" customWidth="1"/>
    <col min="14608" max="14608" width="12.7109375" style="1" bestFit="1" customWidth="1"/>
    <col min="14609" max="14846" width="9.140625" style="1" customWidth="1"/>
    <col min="14847" max="14847" width="11.7109375" style="1" customWidth="1"/>
    <col min="14848" max="14848" width="38.42578125" style="1"/>
    <col min="14849" max="14849" width="12.42578125" style="1" customWidth="1"/>
    <col min="14850" max="14850" width="24.85546875" style="1" customWidth="1"/>
    <col min="14851" max="14851" width="39.42578125" style="1" customWidth="1"/>
    <col min="14852" max="14852" width="15.85546875" style="1" customWidth="1"/>
    <col min="14853" max="14853" width="16.7109375" style="1" customWidth="1"/>
    <col min="14854" max="14854" width="14.85546875" style="1" customWidth="1"/>
    <col min="14855" max="14855" width="14.42578125" style="1" customWidth="1"/>
    <col min="14856" max="14856" width="16.5703125" style="1" bestFit="1" customWidth="1"/>
    <col min="14857" max="14857" width="16.140625" style="1" customWidth="1"/>
    <col min="14858" max="14858" width="16.42578125" style="1" bestFit="1" customWidth="1"/>
    <col min="14859" max="14859" width="15.42578125" style="1" customWidth="1"/>
    <col min="14860" max="14860" width="12.7109375" style="1" bestFit="1" customWidth="1"/>
    <col min="14861" max="14861" width="15.42578125" style="1" customWidth="1"/>
    <col min="14862" max="14862" width="12.7109375" style="1" bestFit="1" customWidth="1"/>
    <col min="14863" max="14863" width="17.85546875" style="1" customWidth="1"/>
    <col min="14864" max="14864" width="12.7109375" style="1" bestFit="1" customWidth="1"/>
    <col min="14865" max="15102" width="9.140625" style="1" customWidth="1"/>
    <col min="15103" max="15103" width="11.7109375" style="1" customWidth="1"/>
    <col min="15104" max="15104" width="38.42578125" style="1"/>
    <col min="15105" max="15105" width="12.42578125" style="1" customWidth="1"/>
    <col min="15106" max="15106" width="24.85546875" style="1" customWidth="1"/>
    <col min="15107" max="15107" width="39.42578125" style="1" customWidth="1"/>
    <col min="15108" max="15108" width="15.85546875" style="1" customWidth="1"/>
    <col min="15109" max="15109" width="16.7109375" style="1" customWidth="1"/>
    <col min="15110" max="15110" width="14.85546875" style="1" customWidth="1"/>
    <col min="15111" max="15111" width="14.42578125" style="1" customWidth="1"/>
    <col min="15112" max="15112" width="16.5703125" style="1" bestFit="1" customWidth="1"/>
    <col min="15113" max="15113" width="16.140625" style="1" customWidth="1"/>
    <col min="15114" max="15114" width="16.42578125" style="1" bestFit="1" customWidth="1"/>
    <col min="15115" max="15115" width="15.42578125" style="1" customWidth="1"/>
    <col min="15116" max="15116" width="12.7109375" style="1" bestFit="1" customWidth="1"/>
    <col min="15117" max="15117" width="15.42578125" style="1" customWidth="1"/>
    <col min="15118" max="15118" width="12.7109375" style="1" bestFit="1" customWidth="1"/>
    <col min="15119" max="15119" width="17.85546875" style="1" customWidth="1"/>
    <col min="15120" max="15120" width="12.7109375" style="1" bestFit="1" customWidth="1"/>
    <col min="15121" max="15358" width="9.140625" style="1" customWidth="1"/>
    <col min="15359" max="15359" width="11.7109375" style="1" customWidth="1"/>
    <col min="15360" max="15360" width="38.42578125" style="1"/>
    <col min="15361" max="15361" width="12.42578125" style="1" customWidth="1"/>
    <col min="15362" max="15362" width="24.85546875" style="1" customWidth="1"/>
    <col min="15363" max="15363" width="39.42578125" style="1" customWidth="1"/>
    <col min="15364" max="15364" width="15.85546875" style="1" customWidth="1"/>
    <col min="15365" max="15365" width="16.7109375" style="1" customWidth="1"/>
    <col min="15366" max="15366" width="14.85546875" style="1" customWidth="1"/>
    <col min="15367" max="15367" width="14.42578125" style="1" customWidth="1"/>
    <col min="15368" max="15368" width="16.5703125" style="1" bestFit="1" customWidth="1"/>
    <col min="15369" max="15369" width="16.140625" style="1" customWidth="1"/>
    <col min="15370" max="15370" width="16.42578125" style="1" bestFit="1" customWidth="1"/>
    <col min="15371" max="15371" width="15.42578125" style="1" customWidth="1"/>
    <col min="15372" max="15372" width="12.7109375" style="1" bestFit="1" customWidth="1"/>
    <col min="15373" max="15373" width="15.42578125" style="1" customWidth="1"/>
    <col min="15374" max="15374" width="12.7109375" style="1" bestFit="1" customWidth="1"/>
    <col min="15375" max="15375" width="17.85546875" style="1" customWidth="1"/>
    <col min="15376" max="15376" width="12.7109375" style="1" bestFit="1" customWidth="1"/>
    <col min="15377" max="15614" width="9.140625" style="1" customWidth="1"/>
    <col min="15615" max="15615" width="11.7109375" style="1" customWidth="1"/>
    <col min="15616" max="15616" width="38.42578125" style="1"/>
    <col min="15617" max="15617" width="12.42578125" style="1" customWidth="1"/>
    <col min="15618" max="15618" width="24.85546875" style="1" customWidth="1"/>
    <col min="15619" max="15619" width="39.42578125" style="1" customWidth="1"/>
    <col min="15620" max="15620" width="15.85546875" style="1" customWidth="1"/>
    <col min="15621" max="15621" width="16.7109375" style="1" customWidth="1"/>
    <col min="15622" max="15622" width="14.85546875" style="1" customWidth="1"/>
    <col min="15623" max="15623" width="14.42578125" style="1" customWidth="1"/>
    <col min="15624" max="15624" width="16.5703125" style="1" bestFit="1" customWidth="1"/>
    <col min="15625" max="15625" width="16.140625" style="1" customWidth="1"/>
    <col min="15626" max="15626" width="16.42578125" style="1" bestFit="1" customWidth="1"/>
    <col min="15627" max="15627" width="15.42578125" style="1" customWidth="1"/>
    <col min="15628" max="15628" width="12.7109375" style="1" bestFit="1" customWidth="1"/>
    <col min="15629" max="15629" width="15.42578125" style="1" customWidth="1"/>
    <col min="15630" max="15630" width="12.7109375" style="1" bestFit="1" customWidth="1"/>
    <col min="15631" max="15631" width="17.85546875" style="1" customWidth="1"/>
    <col min="15632" max="15632" width="12.7109375" style="1" bestFit="1" customWidth="1"/>
    <col min="15633" max="15870" width="9.140625" style="1" customWidth="1"/>
    <col min="15871" max="15871" width="11.7109375" style="1" customWidth="1"/>
    <col min="15872" max="15872" width="38.42578125" style="1"/>
    <col min="15873" max="15873" width="12.42578125" style="1" customWidth="1"/>
    <col min="15874" max="15874" width="24.85546875" style="1" customWidth="1"/>
    <col min="15875" max="15875" width="39.42578125" style="1" customWidth="1"/>
    <col min="15876" max="15876" width="15.85546875" style="1" customWidth="1"/>
    <col min="15877" max="15877" width="16.7109375" style="1" customWidth="1"/>
    <col min="15878" max="15878" width="14.85546875" style="1" customWidth="1"/>
    <col min="15879" max="15879" width="14.42578125" style="1" customWidth="1"/>
    <col min="15880" max="15880" width="16.5703125" style="1" bestFit="1" customWidth="1"/>
    <col min="15881" max="15881" width="16.140625" style="1" customWidth="1"/>
    <col min="15882" max="15882" width="16.42578125" style="1" bestFit="1" customWidth="1"/>
    <col min="15883" max="15883" width="15.42578125" style="1" customWidth="1"/>
    <col min="15884" max="15884" width="12.7109375" style="1" bestFit="1" customWidth="1"/>
    <col min="15885" max="15885" width="15.42578125" style="1" customWidth="1"/>
    <col min="15886" max="15886" width="12.7109375" style="1" bestFit="1" customWidth="1"/>
    <col min="15887" max="15887" width="17.85546875" style="1" customWidth="1"/>
    <col min="15888" max="15888" width="12.7109375" style="1" bestFit="1" customWidth="1"/>
    <col min="15889" max="16126" width="9.140625" style="1" customWidth="1"/>
    <col min="16127" max="16127" width="11.7109375" style="1" customWidth="1"/>
    <col min="16128" max="16128" width="38.42578125" style="1"/>
    <col min="16129" max="16129" width="12.42578125" style="1" customWidth="1"/>
    <col min="16130" max="16130" width="24.85546875" style="1" customWidth="1"/>
    <col min="16131" max="16131" width="39.42578125" style="1" customWidth="1"/>
    <col min="16132" max="16132" width="15.85546875" style="1" customWidth="1"/>
    <col min="16133" max="16133" width="16.7109375" style="1" customWidth="1"/>
    <col min="16134" max="16134" width="14.85546875" style="1" customWidth="1"/>
    <col min="16135" max="16135" width="14.42578125" style="1" customWidth="1"/>
    <col min="16136" max="16136" width="16.5703125" style="1" bestFit="1" customWidth="1"/>
    <col min="16137" max="16137" width="16.140625" style="1" customWidth="1"/>
    <col min="16138" max="16138" width="16.42578125" style="1" bestFit="1" customWidth="1"/>
    <col min="16139" max="16139" width="15.42578125" style="1" customWidth="1"/>
    <col min="16140" max="16140" width="12.7109375" style="1" bestFit="1" customWidth="1"/>
    <col min="16141" max="16141" width="15.42578125" style="1" customWidth="1"/>
    <col min="16142" max="16142" width="12.7109375" style="1" bestFit="1" customWidth="1"/>
    <col min="16143" max="16143" width="17.85546875" style="1" customWidth="1"/>
    <col min="16144" max="16144" width="12.7109375" style="1" bestFit="1" customWidth="1"/>
    <col min="16145" max="16382" width="9.140625" style="1" customWidth="1"/>
    <col min="16383" max="16383" width="11.7109375" style="1" customWidth="1"/>
    <col min="16384" max="16384" width="38.42578125" style="1"/>
  </cols>
  <sheetData>
    <row r="1" spans="1:16" ht="60.75" customHeight="1" x14ac:dyDescent="0.25">
      <c r="D1" s="133" t="s">
        <v>578</v>
      </c>
      <c r="E1" s="134"/>
      <c r="F1" s="134"/>
      <c r="G1" s="134"/>
      <c r="H1" s="134"/>
      <c r="I1" s="134"/>
      <c r="J1" s="134"/>
      <c r="K1" s="121"/>
      <c r="L1" s="122"/>
      <c r="M1" s="121"/>
    </row>
    <row r="2" spans="1:16" x14ac:dyDescent="0.25">
      <c r="A2" s="3" t="s">
        <v>0</v>
      </c>
      <c r="B2" s="2"/>
      <c r="C2" s="2"/>
    </row>
    <row r="3" spans="1:16" x14ac:dyDescent="0.25">
      <c r="A3" s="135" t="s">
        <v>1</v>
      </c>
      <c r="B3" s="136"/>
      <c r="C3" s="137"/>
      <c r="D3" s="141" t="s">
        <v>147</v>
      </c>
      <c r="E3" s="142" t="s">
        <v>148</v>
      </c>
      <c r="F3" s="143" t="s">
        <v>149</v>
      </c>
      <c r="G3" s="144"/>
      <c r="H3" s="147" t="s">
        <v>2</v>
      </c>
      <c r="I3" s="148"/>
      <c r="J3" s="149"/>
      <c r="K3" s="131" t="s">
        <v>3</v>
      </c>
      <c r="L3" s="131"/>
      <c r="M3" s="131"/>
      <c r="N3" s="131"/>
      <c r="O3" s="131"/>
      <c r="P3" s="131"/>
    </row>
    <row r="4" spans="1:16" x14ac:dyDescent="0.25">
      <c r="A4" s="138"/>
      <c r="B4" s="139"/>
      <c r="C4" s="140"/>
      <c r="D4" s="141"/>
      <c r="E4" s="142"/>
      <c r="F4" s="145"/>
      <c r="G4" s="146"/>
      <c r="H4" s="150"/>
      <c r="I4" s="151"/>
      <c r="J4" s="152"/>
      <c r="K4" s="153" t="s">
        <v>115</v>
      </c>
      <c r="L4" s="154"/>
      <c r="M4" s="131" t="s">
        <v>116</v>
      </c>
      <c r="N4" s="132"/>
      <c r="O4" s="131" t="s">
        <v>151</v>
      </c>
      <c r="P4" s="132"/>
    </row>
    <row r="5" spans="1:16" ht="63" x14ac:dyDescent="0.25">
      <c r="A5" s="4" t="s">
        <v>4</v>
      </c>
      <c r="B5" s="113" t="s">
        <v>5</v>
      </c>
      <c r="C5" s="113" t="s">
        <v>6</v>
      </c>
      <c r="D5" s="132"/>
      <c r="E5" s="132"/>
      <c r="F5" s="5" t="s">
        <v>7</v>
      </c>
      <c r="G5" s="19" t="s">
        <v>8</v>
      </c>
      <c r="H5" s="114" t="s">
        <v>113</v>
      </c>
      <c r="I5" s="114" t="s">
        <v>114</v>
      </c>
      <c r="J5" s="114" t="s">
        <v>150</v>
      </c>
      <c r="K5" s="5" t="s">
        <v>7</v>
      </c>
      <c r="L5" s="19" t="s">
        <v>8</v>
      </c>
      <c r="M5" s="5" t="s">
        <v>7</v>
      </c>
      <c r="N5" s="19" t="s">
        <v>8</v>
      </c>
      <c r="O5" s="5" t="s">
        <v>7</v>
      </c>
      <c r="P5" s="19" t="s">
        <v>8</v>
      </c>
    </row>
    <row r="6" spans="1:16" x14ac:dyDescent="0.25">
      <c r="A6" s="119" t="s">
        <v>9</v>
      </c>
      <c r="B6" s="6" t="s">
        <v>10</v>
      </c>
      <c r="C6" s="7" t="s">
        <v>11</v>
      </c>
      <c r="D6" s="128">
        <f>D7+D26</f>
        <v>8089869.9000000004</v>
      </c>
      <c r="E6" s="128">
        <f>E7+E26</f>
        <v>9077636.5</v>
      </c>
      <c r="F6" s="129">
        <f>E6-D6</f>
        <v>987766.59999999963</v>
      </c>
      <c r="G6" s="130">
        <f>E6/D6*100</f>
        <v>112.20991946978035</v>
      </c>
      <c r="H6" s="128">
        <f>H7+H26</f>
        <v>9375032.5999999996</v>
      </c>
      <c r="I6" s="128">
        <f>I7+I26</f>
        <v>9822253.0999999996</v>
      </c>
      <c r="J6" s="128">
        <f>J7+J26</f>
        <v>8819596.9000000004</v>
      </c>
      <c r="K6" s="129">
        <f>H6-E6</f>
        <v>297396.09999999963</v>
      </c>
      <c r="L6" s="130">
        <f>H6/E6*100</f>
        <v>103.27614021557264</v>
      </c>
      <c r="M6" s="129">
        <f>I6-H6</f>
        <v>447220.5</v>
      </c>
      <c r="N6" s="130">
        <f>I6/H6*100</f>
        <v>104.77033541195367</v>
      </c>
      <c r="O6" s="129">
        <f>J6-I6</f>
        <v>-1002656.1999999993</v>
      </c>
      <c r="P6" s="126">
        <f>J6/I6*100</f>
        <v>89.79199385525915</v>
      </c>
    </row>
    <row r="7" spans="1:16" x14ac:dyDescent="0.25">
      <c r="A7" s="18"/>
      <c r="B7" s="6"/>
      <c r="C7" s="7" t="s">
        <v>12</v>
      </c>
      <c r="D7" s="128">
        <v>7557908.4000000004</v>
      </c>
      <c r="E7" s="128">
        <f>E8+E11+E13+E16+E19+E21+E25</f>
        <v>8252542.5</v>
      </c>
      <c r="F7" s="129">
        <f t="shared" ref="F7:F54" si="0">E7-D7</f>
        <v>694634.09999999963</v>
      </c>
      <c r="G7" s="130">
        <f t="shared" ref="G7:G53" si="1">E7/D7*100</f>
        <v>109.19082454082137</v>
      </c>
      <c r="H7" s="128">
        <f t="shared" ref="H7:J7" si="2">H8+H11+H13+H16+H19+H21+H25</f>
        <v>8639078.9000000004</v>
      </c>
      <c r="I7" s="128">
        <f t="shared" si="2"/>
        <v>9106986.0999999996</v>
      </c>
      <c r="J7" s="128">
        <f t="shared" si="2"/>
        <v>8102059.7000000002</v>
      </c>
      <c r="K7" s="129">
        <f>H7-E7</f>
        <v>386536.40000000037</v>
      </c>
      <c r="L7" s="130">
        <f>H7/E7*100</f>
        <v>104.68384622072531</v>
      </c>
      <c r="M7" s="129">
        <f>I7-H7</f>
        <v>467907.19999999925</v>
      </c>
      <c r="N7" s="130">
        <f>I7/H7*100</f>
        <v>105.41617000395725</v>
      </c>
      <c r="O7" s="129">
        <f>J7-I7</f>
        <v>-1004926.3999999994</v>
      </c>
      <c r="P7" s="126">
        <f>J7/I7*100</f>
        <v>88.965324104315926</v>
      </c>
    </row>
    <row r="8" spans="1:16" x14ac:dyDescent="0.25">
      <c r="A8" s="17">
        <v>182</v>
      </c>
      <c r="B8" s="8" t="s">
        <v>13</v>
      </c>
      <c r="C8" s="9" t="s">
        <v>14</v>
      </c>
      <c r="D8" s="123">
        <f>D9+D10</f>
        <v>3481392.0999999996</v>
      </c>
      <c r="E8" s="123">
        <f>E9+E10</f>
        <v>4023406</v>
      </c>
      <c r="F8" s="124">
        <f t="shared" si="0"/>
        <v>542013.90000000037</v>
      </c>
      <c r="G8" s="125">
        <f t="shared" si="1"/>
        <v>115.56888406795662</v>
      </c>
      <c r="H8" s="123">
        <f t="shared" ref="H8:J8" si="3">H9+H10</f>
        <v>4754585</v>
      </c>
      <c r="I8" s="123">
        <f t="shared" si="3"/>
        <v>5040475</v>
      </c>
      <c r="J8" s="123">
        <f t="shared" si="3"/>
        <v>5506888</v>
      </c>
      <c r="K8" s="124">
        <f>H8-E8</f>
        <v>731179</v>
      </c>
      <c r="L8" s="125">
        <f>H8/E8*100</f>
        <v>118.17313490112606</v>
      </c>
      <c r="M8" s="124">
        <f>I8-H8</f>
        <v>285890</v>
      </c>
      <c r="N8" s="125">
        <f>I8/H8*100</f>
        <v>106.0129327796222</v>
      </c>
      <c r="O8" s="124">
        <f>J8-I8</f>
        <v>466413</v>
      </c>
      <c r="P8" s="127">
        <f>J8/I8*100</f>
        <v>109.25335409857206</v>
      </c>
    </row>
    <row r="9" spans="1:16" x14ac:dyDescent="0.25">
      <c r="A9" s="17">
        <v>182</v>
      </c>
      <c r="B9" s="10" t="s">
        <v>15</v>
      </c>
      <c r="C9" s="9" t="s">
        <v>16</v>
      </c>
      <c r="D9" s="123">
        <v>1128666.2</v>
      </c>
      <c r="E9" s="123">
        <v>1533620</v>
      </c>
      <c r="F9" s="124">
        <f t="shared" si="0"/>
        <v>404953.80000000005</v>
      </c>
      <c r="G9" s="125">
        <f t="shared" si="1"/>
        <v>135.8789693533837</v>
      </c>
      <c r="H9" s="124">
        <v>1997978</v>
      </c>
      <c r="I9" s="124">
        <v>2065773</v>
      </c>
      <c r="J9" s="123">
        <v>2291738</v>
      </c>
      <c r="K9" s="124">
        <v>2065773</v>
      </c>
      <c r="L9" s="125">
        <f t="shared" ref="L9:L10" si="4">H9/E9*100</f>
        <v>130.27855661767583</v>
      </c>
      <c r="M9" s="124">
        <f t="shared" ref="M9:M54" si="5">I9-H9</f>
        <v>67795</v>
      </c>
      <c r="N9" s="125">
        <f t="shared" ref="N9:N51" si="6">I9/H9*100</f>
        <v>103.39318050549105</v>
      </c>
      <c r="O9" s="124">
        <f t="shared" ref="O9:O54" si="7">J9-I9</f>
        <v>225965</v>
      </c>
      <c r="P9" s="127">
        <f t="shared" ref="P9:P51" si="8">J9/I9*100</f>
        <v>110.93852035049349</v>
      </c>
    </row>
    <row r="10" spans="1:16" x14ac:dyDescent="0.25">
      <c r="A10" s="17">
        <v>182</v>
      </c>
      <c r="B10" s="10" t="s">
        <v>17</v>
      </c>
      <c r="C10" s="9" t="s">
        <v>18</v>
      </c>
      <c r="D10" s="124">
        <v>2352725.9</v>
      </c>
      <c r="E10" s="124">
        <v>2489786</v>
      </c>
      <c r="F10" s="124">
        <f t="shared" si="0"/>
        <v>137060.10000000009</v>
      </c>
      <c r="G10" s="125">
        <f t="shared" si="1"/>
        <v>105.82558724754125</v>
      </c>
      <c r="H10" s="124">
        <v>2756607</v>
      </c>
      <c r="I10" s="124">
        <v>2974702</v>
      </c>
      <c r="J10" s="124">
        <v>3215150</v>
      </c>
      <c r="K10" s="124">
        <v>2974702</v>
      </c>
      <c r="L10" s="125">
        <f t="shared" si="4"/>
        <v>110.716623838354</v>
      </c>
      <c r="M10" s="124">
        <f t="shared" si="5"/>
        <v>218095</v>
      </c>
      <c r="N10" s="125">
        <f t="shared" si="6"/>
        <v>107.91171900818652</v>
      </c>
      <c r="O10" s="124">
        <f t="shared" si="7"/>
        <v>240448</v>
      </c>
      <c r="P10" s="127">
        <f t="shared" si="8"/>
        <v>108.08309538232737</v>
      </c>
    </row>
    <row r="11" spans="1:16" ht="47.25" x14ac:dyDescent="0.25">
      <c r="A11" s="16" t="s">
        <v>9</v>
      </c>
      <c r="B11" s="10" t="s">
        <v>19</v>
      </c>
      <c r="C11" s="9" t="s">
        <v>20</v>
      </c>
      <c r="D11" s="124">
        <f>D12</f>
        <v>3554559</v>
      </c>
      <c r="E11" s="124">
        <f>E12</f>
        <v>3691014</v>
      </c>
      <c r="F11" s="124">
        <f t="shared" si="0"/>
        <v>136455</v>
      </c>
      <c r="G11" s="125">
        <f t="shared" si="1"/>
        <v>103.83887283907794</v>
      </c>
      <c r="H11" s="124">
        <f t="shared" ref="H11:J11" si="9">H12</f>
        <v>3310290</v>
      </c>
      <c r="I11" s="124">
        <f t="shared" si="9"/>
        <v>3462338</v>
      </c>
      <c r="J11" s="124">
        <f t="shared" si="9"/>
        <v>1956594</v>
      </c>
      <c r="K11" s="124">
        <f t="shared" ref="K11:K54" si="10">H11-E11</f>
        <v>-380724</v>
      </c>
      <c r="L11" s="125">
        <f t="shared" ref="L11:L54" si="11">H11/E11*100</f>
        <v>89.68511092073885</v>
      </c>
      <c r="M11" s="124">
        <f t="shared" si="5"/>
        <v>152048</v>
      </c>
      <c r="N11" s="125">
        <f t="shared" si="6"/>
        <v>104.59319274142145</v>
      </c>
      <c r="O11" s="124">
        <f t="shared" si="7"/>
        <v>-1505744</v>
      </c>
      <c r="P11" s="127">
        <f t="shared" si="8"/>
        <v>56.51077393368297</v>
      </c>
    </row>
    <row r="12" spans="1:16" ht="47.25" x14ac:dyDescent="0.25">
      <c r="A12" s="11" t="s">
        <v>9</v>
      </c>
      <c r="B12" s="10" t="s">
        <v>21</v>
      </c>
      <c r="C12" s="9" t="s">
        <v>22</v>
      </c>
      <c r="D12" s="124">
        <v>3554559</v>
      </c>
      <c r="E12" s="124">
        <v>3691014</v>
      </c>
      <c r="F12" s="124">
        <f t="shared" si="0"/>
        <v>136455</v>
      </c>
      <c r="G12" s="125">
        <f t="shared" si="1"/>
        <v>103.83887283907794</v>
      </c>
      <c r="H12" s="124">
        <v>3310290</v>
      </c>
      <c r="I12" s="124">
        <v>3462338</v>
      </c>
      <c r="J12" s="124">
        <v>1956594</v>
      </c>
      <c r="K12" s="124">
        <f t="shared" si="10"/>
        <v>-380724</v>
      </c>
      <c r="L12" s="125">
        <f t="shared" si="11"/>
        <v>89.68511092073885</v>
      </c>
      <c r="M12" s="124">
        <f t="shared" si="5"/>
        <v>152048</v>
      </c>
      <c r="N12" s="125">
        <f t="shared" si="6"/>
        <v>104.59319274142145</v>
      </c>
      <c r="O12" s="124">
        <f t="shared" si="7"/>
        <v>-1505744</v>
      </c>
      <c r="P12" s="127">
        <f t="shared" si="8"/>
        <v>56.51077393368297</v>
      </c>
    </row>
    <row r="13" spans="1:16" x14ac:dyDescent="0.25">
      <c r="A13" s="17">
        <v>182</v>
      </c>
      <c r="B13" s="8" t="s">
        <v>23</v>
      </c>
      <c r="C13" s="9" t="s">
        <v>24</v>
      </c>
      <c r="D13" s="123">
        <f>D14+D15</f>
        <v>7855.6</v>
      </c>
      <c r="E13" s="123">
        <f>E14+E15</f>
        <v>18734</v>
      </c>
      <c r="F13" s="124">
        <f t="shared" si="0"/>
        <v>10878.4</v>
      </c>
      <c r="G13" s="125">
        <f t="shared" si="1"/>
        <v>238.47955598553895</v>
      </c>
      <c r="H13" s="123">
        <f t="shared" ref="H13:J13" si="12">H14+H15</f>
        <v>20645</v>
      </c>
      <c r="I13" s="123">
        <f t="shared" si="12"/>
        <v>22255</v>
      </c>
      <c r="J13" s="123">
        <f t="shared" si="12"/>
        <v>24058</v>
      </c>
      <c r="K13" s="124">
        <f t="shared" si="10"/>
        <v>1911</v>
      </c>
      <c r="L13" s="125">
        <f t="shared" si="11"/>
        <v>110.20070460125974</v>
      </c>
      <c r="M13" s="124">
        <f t="shared" si="5"/>
        <v>1610</v>
      </c>
      <c r="N13" s="125">
        <f t="shared" si="6"/>
        <v>107.79849842576894</v>
      </c>
      <c r="O13" s="124">
        <f t="shared" si="7"/>
        <v>1803</v>
      </c>
      <c r="P13" s="127">
        <f t="shared" si="8"/>
        <v>108.10155021343519</v>
      </c>
    </row>
    <row r="14" spans="1:16" x14ac:dyDescent="0.25">
      <c r="A14" s="17">
        <v>182</v>
      </c>
      <c r="B14" s="10" t="s">
        <v>25</v>
      </c>
      <c r="C14" s="9" t="s">
        <v>26</v>
      </c>
      <c r="D14" s="123">
        <v>-0.2</v>
      </c>
      <c r="E14" s="123">
        <v>34</v>
      </c>
      <c r="F14" s="124">
        <f t="shared" si="0"/>
        <v>34.200000000000003</v>
      </c>
      <c r="G14" s="125">
        <f t="shared" si="1"/>
        <v>-17000</v>
      </c>
      <c r="H14" s="123">
        <v>0</v>
      </c>
      <c r="I14" s="123">
        <v>0</v>
      </c>
      <c r="J14" s="123">
        <v>0</v>
      </c>
      <c r="K14" s="124">
        <f t="shared" si="10"/>
        <v>-34</v>
      </c>
      <c r="L14" s="125">
        <f t="shared" si="11"/>
        <v>0</v>
      </c>
      <c r="M14" s="124">
        <f t="shared" si="5"/>
        <v>0</v>
      </c>
      <c r="N14" s="125"/>
      <c r="O14" s="124">
        <f t="shared" si="7"/>
        <v>0</v>
      </c>
      <c r="P14" s="127"/>
    </row>
    <row r="15" spans="1:16" x14ac:dyDescent="0.25">
      <c r="A15" s="17">
        <v>182</v>
      </c>
      <c r="B15" s="10" t="s">
        <v>117</v>
      </c>
      <c r="C15" s="9" t="s">
        <v>118</v>
      </c>
      <c r="D15" s="123">
        <v>7855.8</v>
      </c>
      <c r="E15" s="123">
        <v>18700</v>
      </c>
      <c r="F15" s="124">
        <f t="shared" si="0"/>
        <v>10844.2</v>
      </c>
      <c r="G15" s="125">
        <f t="shared" si="1"/>
        <v>238.04068331678505</v>
      </c>
      <c r="H15" s="123">
        <v>20645</v>
      </c>
      <c r="I15" s="123">
        <v>22255</v>
      </c>
      <c r="J15" s="123">
        <v>24058</v>
      </c>
      <c r="K15" s="124">
        <f t="shared" si="10"/>
        <v>1945</v>
      </c>
      <c r="L15" s="125">
        <f t="shared" si="11"/>
        <v>110.40106951871658</v>
      </c>
      <c r="M15" s="124">
        <f t="shared" si="5"/>
        <v>1610</v>
      </c>
      <c r="N15" s="125">
        <f t="shared" si="6"/>
        <v>107.79849842576894</v>
      </c>
      <c r="O15" s="124">
        <f t="shared" si="7"/>
        <v>1803</v>
      </c>
      <c r="P15" s="127">
        <f t="shared" si="8"/>
        <v>108.10155021343519</v>
      </c>
    </row>
    <row r="16" spans="1:16" x14ac:dyDescent="0.25">
      <c r="A16" s="17">
        <v>182</v>
      </c>
      <c r="B16" s="10" t="s">
        <v>27</v>
      </c>
      <c r="C16" s="9" t="s">
        <v>28</v>
      </c>
      <c r="D16" s="123">
        <f>D17+D18</f>
        <v>489017.59999999998</v>
      </c>
      <c r="E16" s="123">
        <f>E17+E18</f>
        <v>493045</v>
      </c>
      <c r="F16" s="124">
        <f t="shared" si="0"/>
        <v>4027.4000000000233</v>
      </c>
      <c r="G16" s="125">
        <f t="shared" si="1"/>
        <v>100.82356954023741</v>
      </c>
      <c r="H16" s="123">
        <f t="shared" ref="H16:J16" si="13">H17+H18</f>
        <v>525816</v>
      </c>
      <c r="I16" s="123">
        <f t="shared" si="13"/>
        <v>553727</v>
      </c>
      <c r="J16" s="123">
        <f t="shared" si="13"/>
        <v>586249</v>
      </c>
      <c r="K16" s="124">
        <f t="shared" si="10"/>
        <v>32771</v>
      </c>
      <c r="L16" s="125">
        <f t="shared" si="11"/>
        <v>106.64665497064163</v>
      </c>
      <c r="M16" s="124">
        <f t="shared" si="5"/>
        <v>27911</v>
      </c>
      <c r="N16" s="125">
        <f t="shared" si="6"/>
        <v>105.30813060081854</v>
      </c>
      <c r="O16" s="124">
        <f t="shared" si="7"/>
        <v>32522</v>
      </c>
      <c r="P16" s="127">
        <f t="shared" si="8"/>
        <v>105.87329135115317</v>
      </c>
    </row>
    <row r="17" spans="1:16" x14ac:dyDescent="0.25">
      <c r="A17" s="17">
        <v>182</v>
      </c>
      <c r="B17" s="10" t="s">
        <v>29</v>
      </c>
      <c r="C17" s="9" t="s">
        <v>30</v>
      </c>
      <c r="D17" s="123">
        <v>305669</v>
      </c>
      <c r="E17" s="123">
        <v>303582</v>
      </c>
      <c r="F17" s="124">
        <f t="shared" si="0"/>
        <v>-2087</v>
      </c>
      <c r="G17" s="125">
        <f t="shared" si="1"/>
        <v>99.317235310090325</v>
      </c>
      <c r="H17" s="123">
        <v>320583</v>
      </c>
      <c r="I17" s="123">
        <v>339818</v>
      </c>
      <c r="J17" s="123">
        <v>362585</v>
      </c>
      <c r="K17" s="124">
        <f t="shared" si="10"/>
        <v>17001</v>
      </c>
      <c r="L17" s="125">
        <f t="shared" si="11"/>
        <v>105.60013439531988</v>
      </c>
      <c r="M17" s="124">
        <f t="shared" si="5"/>
        <v>19235</v>
      </c>
      <c r="N17" s="125">
        <f t="shared" si="6"/>
        <v>106.00000623863399</v>
      </c>
      <c r="O17" s="124">
        <f t="shared" si="7"/>
        <v>22767</v>
      </c>
      <c r="P17" s="127">
        <f t="shared" si="8"/>
        <v>106.69976281421232</v>
      </c>
    </row>
    <row r="18" spans="1:16" x14ac:dyDescent="0.25">
      <c r="A18" s="17">
        <v>182</v>
      </c>
      <c r="B18" s="10" t="s">
        <v>31</v>
      </c>
      <c r="C18" s="9" t="s">
        <v>32</v>
      </c>
      <c r="D18" s="124">
        <v>183348.6</v>
      </c>
      <c r="E18" s="124">
        <v>189463</v>
      </c>
      <c r="F18" s="124">
        <f t="shared" si="0"/>
        <v>6114.3999999999942</v>
      </c>
      <c r="G18" s="125">
        <f t="shared" si="1"/>
        <v>103.33484957070847</v>
      </c>
      <c r="H18" s="124">
        <v>205233</v>
      </c>
      <c r="I18" s="124">
        <v>213909</v>
      </c>
      <c r="J18" s="124">
        <v>223664</v>
      </c>
      <c r="K18" s="124">
        <f t="shared" si="10"/>
        <v>15770</v>
      </c>
      <c r="L18" s="125">
        <f t="shared" si="11"/>
        <v>108.32352490987687</v>
      </c>
      <c r="M18" s="124">
        <f t="shared" si="5"/>
        <v>8676</v>
      </c>
      <c r="N18" s="125">
        <f t="shared" si="6"/>
        <v>104.22739033196416</v>
      </c>
      <c r="O18" s="124">
        <f t="shared" si="7"/>
        <v>9755</v>
      </c>
      <c r="P18" s="127">
        <f t="shared" si="8"/>
        <v>104.56035042938821</v>
      </c>
    </row>
    <row r="19" spans="1:16" ht="31.5" x14ac:dyDescent="0.25">
      <c r="A19" s="17">
        <v>182</v>
      </c>
      <c r="B19" s="10" t="s">
        <v>33</v>
      </c>
      <c r="C19" s="9" t="s">
        <v>34</v>
      </c>
      <c r="D19" s="124">
        <f>D20</f>
        <v>0</v>
      </c>
      <c r="E19" s="124">
        <f>E20</f>
        <v>0</v>
      </c>
      <c r="F19" s="124">
        <f t="shared" si="0"/>
        <v>0</v>
      </c>
      <c r="G19" s="125"/>
      <c r="H19" s="124">
        <f t="shared" ref="H19:J19" si="14">H20</f>
        <v>0</v>
      </c>
      <c r="I19" s="124">
        <f t="shared" si="14"/>
        <v>0</v>
      </c>
      <c r="J19" s="124">
        <f t="shared" si="14"/>
        <v>0</v>
      </c>
      <c r="K19" s="124">
        <f t="shared" si="10"/>
        <v>0</v>
      </c>
      <c r="L19" s="125"/>
      <c r="M19" s="124">
        <f t="shared" si="5"/>
        <v>0</v>
      </c>
      <c r="N19" s="125"/>
      <c r="O19" s="124">
        <f t="shared" si="7"/>
        <v>0</v>
      </c>
      <c r="P19" s="127"/>
    </row>
    <row r="20" spans="1:16" ht="47.25" x14ac:dyDescent="0.25">
      <c r="A20" s="17">
        <v>182</v>
      </c>
      <c r="B20" s="10" t="s">
        <v>35</v>
      </c>
      <c r="C20" s="9" t="s">
        <v>36</v>
      </c>
      <c r="D20" s="124">
        <v>0</v>
      </c>
      <c r="E20" s="124">
        <v>0</v>
      </c>
      <c r="F20" s="124">
        <f t="shared" si="0"/>
        <v>0</v>
      </c>
      <c r="G20" s="125"/>
      <c r="H20" s="124">
        <v>0</v>
      </c>
      <c r="I20" s="124">
        <v>0</v>
      </c>
      <c r="J20" s="124">
        <v>0</v>
      </c>
      <c r="K20" s="124">
        <f t="shared" si="10"/>
        <v>0</v>
      </c>
      <c r="L20" s="125"/>
      <c r="M20" s="124">
        <f t="shared" si="5"/>
        <v>0</v>
      </c>
      <c r="N20" s="125"/>
      <c r="O20" s="124">
        <f t="shared" si="7"/>
        <v>0</v>
      </c>
      <c r="P20" s="127"/>
    </row>
    <row r="21" spans="1:16" x14ac:dyDescent="0.25">
      <c r="A21" s="16" t="s">
        <v>9</v>
      </c>
      <c r="B21" s="10" t="s">
        <v>37</v>
      </c>
      <c r="C21" s="9" t="s">
        <v>38</v>
      </c>
      <c r="D21" s="124">
        <f>D22+D23+D24</f>
        <v>25074.9</v>
      </c>
      <c r="E21" s="124">
        <f>E23+E24</f>
        <v>26343.5</v>
      </c>
      <c r="F21" s="124">
        <f t="shared" si="0"/>
        <v>1268.5999999999985</v>
      </c>
      <c r="G21" s="125">
        <f t="shared" si="1"/>
        <v>105.0592425094417</v>
      </c>
      <c r="H21" s="124">
        <f t="shared" ref="H21:J21" si="15">H23+H24</f>
        <v>27742.9</v>
      </c>
      <c r="I21" s="124">
        <f t="shared" si="15"/>
        <v>28191.1</v>
      </c>
      <c r="J21" s="124">
        <f t="shared" si="15"/>
        <v>28270.7</v>
      </c>
      <c r="K21" s="124">
        <f t="shared" si="10"/>
        <v>1399.4000000000015</v>
      </c>
      <c r="L21" s="125">
        <f t="shared" si="11"/>
        <v>105.31212633097348</v>
      </c>
      <c r="M21" s="124">
        <f t="shared" si="5"/>
        <v>448.19999999999709</v>
      </c>
      <c r="N21" s="125">
        <f t="shared" si="6"/>
        <v>101.61554848267484</v>
      </c>
      <c r="O21" s="124">
        <f t="shared" si="7"/>
        <v>79.600000000002183</v>
      </c>
      <c r="P21" s="127">
        <f t="shared" si="8"/>
        <v>100.28235861672657</v>
      </c>
    </row>
    <row r="22" spans="1:16" ht="78.75" x14ac:dyDescent="0.25">
      <c r="A22" s="16" t="s">
        <v>9</v>
      </c>
      <c r="B22" s="10" t="s">
        <v>153</v>
      </c>
      <c r="C22" s="34" t="s">
        <v>152</v>
      </c>
      <c r="D22" s="123">
        <v>0.2</v>
      </c>
      <c r="E22" s="123"/>
      <c r="F22" s="124"/>
      <c r="G22" s="125"/>
      <c r="H22" s="123"/>
      <c r="I22" s="123"/>
      <c r="J22" s="123"/>
      <c r="K22" s="124"/>
      <c r="L22" s="125"/>
      <c r="M22" s="124"/>
      <c r="N22" s="125"/>
      <c r="O22" s="124"/>
      <c r="P22" s="127"/>
    </row>
    <row r="23" spans="1:16" ht="94.5" x14ac:dyDescent="0.25">
      <c r="A23" s="16" t="s">
        <v>9</v>
      </c>
      <c r="B23" s="8" t="s">
        <v>39</v>
      </c>
      <c r="C23" s="9" t="s">
        <v>40</v>
      </c>
      <c r="D23" s="123">
        <v>394.5</v>
      </c>
      <c r="E23" s="123">
        <v>1118.8</v>
      </c>
      <c r="F23" s="124">
        <f>E23-D22</f>
        <v>1118.5999999999999</v>
      </c>
      <c r="G23" s="125">
        <f>E23/D22*100</f>
        <v>559399.99999999988</v>
      </c>
      <c r="H23" s="123">
        <v>1115</v>
      </c>
      <c r="I23" s="123">
        <v>1045</v>
      </c>
      <c r="J23" s="123">
        <v>1115</v>
      </c>
      <c r="K23" s="124">
        <f t="shared" si="10"/>
        <v>-3.7999999999999545</v>
      </c>
      <c r="L23" s="125">
        <f t="shared" si="11"/>
        <v>99.660350375402217</v>
      </c>
      <c r="M23" s="124">
        <f t="shared" si="5"/>
        <v>-70</v>
      </c>
      <c r="N23" s="125">
        <f t="shared" si="6"/>
        <v>93.721973094170409</v>
      </c>
      <c r="O23" s="124">
        <f t="shared" si="7"/>
        <v>70</v>
      </c>
      <c r="P23" s="127">
        <f t="shared" si="8"/>
        <v>106.69856459330143</v>
      </c>
    </row>
    <row r="24" spans="1:16" ht="47.25" x14ac:dyDescent="0.25">
      <c r="A24" s="16" t="s">
        <v>9</v>
      </c>
      <c r="B24" s="8" t="s">
        <v>41</v>
      </c>
      <c r="C24" s="9" t="s">
        <v>42</v>
      </c>
      <c r="D24" s="123">
        <v>24680.2</v>
      </c>
      <c r="E24" s="123">
        <v>25224.7</v>
      </c>
      <c r="F24" s="124">
        <f>E24-D23</f>
        <v>24830.2</v>
      </c>
      <c r="G24" s="125">
        <f>E24/D23*100</f>
        <v>6394.0937896070973</v>
      </c>
      <c r="H24" s="123">
        <v>26627.9</v>
      </c>
      <c r="I24" s="123">
        <v>27146.1</v>
      </c>
      <c r="J24" s="123">
        <v>27155.7</v>
      </c>
      <c r="K24" s="124">
        <f t="shared" si="10"/>
        <v>1403.2000000000007</v>
      </c>
      <c r="L24" s="125">
        <f t="shared" si="11"/>
        <v>105.56280153976063</v>
      </c>
      <c r="M24" s="124">
        <f t="shared" si="5"/>
        <v>518.19999999999709</v>
      </c>
      <c r="N24" s="125">
        <f t="shared" si="6"/>
        <v>101.94607911250979</v>
      </c>
      <c r="O24" s="124">
        <f t="shared" si="7"/>
        <v>9.6000000000021828</v>
      </c>
      <c r="P24" s="127">
        <f t="shared" si="8"/>
        <v>100.03536419596186</v>
      </c>
    </row>
    <row r="25" spans="1:16" ht="47.25" x14ac:dyDescent="0.25">
      <c r="A25" s="17">
        <v>182</v>
      </c>
      <c r="B25" s="8" t="s">
        <v>43</v>
      </c>
      <c r="C25" s="9" t="s">
        <v>44</v>
      </c>
      <c r="D25" s="123">
        <v>9.4</v>
      </c>
      <c r="E25" s="123">
        <v>0</v>
      </c>
      <c r="F25" s="124">
        <f>E25-D24</f>
        <v>-24680.2</v>
      </c>
      <c r="G25" s="125">
        <f>E25/D24*100</f>
        <v>0</v>
      </c>
      <c r="H25" s="124">
        <v>0</v>
      </c>
      <c r="I25" s="124">
        <v>0</v>
      </c>
      <c r="J25" s="123">
        <v>0</v>
      </c>
      <c r="K25" s="124">
        <f t="shared" si="10"/>
        <v>0</v>
      </c>
      <c r="L25" s="125"/>
      <c r="M25" s="124">
        <f t="shared" si="5"/>
        <v>0</v>
      </c>
      <c r="N25" s="125"/>
      <c r="O25" s="124">
        <f t="shared" si="7"/>
        <v>0</v>
      </c>
      <c r="P25" s="127"/>
    </row>
    <row r="26" spans="1:16" x14ac:dyDescent="0.25">
      <c r="A26" s="18"/>
      <c r="B26" s="6"/>
      <c r="C26" s="7" t="s">
        <v>45</v>
      </c>
      <c r="D26" s="124">
        <v>531961.5</v>
      </c>
      <c r="E26" s="124">
        <f>E27+E32+E36+E39+E43+E46+E52</f>
        <v>825094</v>
      </c>
      <c r="F26" s="124">
        <f>E26-D25</f>
        <v>825084.6</v>
      </c>
      <c r="G26" s="125">
        <f>E26/D25*100</f>
        <v>8777595.7446808498</v>
      </c>
      <c r="H26" s="124">
        <f>H27+H32+H36+H39+H43+H46+H52+H55</f>
        <v>735953.70000000007</v>
      </c>
      <c r="I26" s="124">
        <f>I27+I32+I36+I39+I43+I46+I52+I55</f>
        <v>715267</v>
      </c>
      <c r="J26" s="124">
        <f>J27+J32+J36+J39+J43+J46+J52+J55</f>
        <v>717537.20000000007</v>
      </c>
      <c r="K26" s="124">
        <f t="shared" si="10"/>
        <v>-89140.29999999993</v>
      </c>
      <c r="L26" s="125">
        <f t="shared" si="11"/>
        <v>89.196346113291341</v>
      </c>
      <c r="M26" s="124">
        <f t="shared" si="5"/>
        <v>-20686.70000000007</v>
      </c>
      <c r="N26" s="125">
        <f t="shared" si="6"/>
        <v>97.189130240122438</v>
      </c>
      <c r="O26" s="124">
        <f t="shared" si="7"/>
        <v>2270.2000000000698</v>
      </c>
      <c r="P26" s="126">
        <f t="shared" si="8"/>
        <v>100.31739196691586</v>
      </c>
    </row>
    <row r="27" spans="1:16" ht="47.25" x14ac:dyDescent="0.25">
      <c r="A27" s="16" t="s">
        <v>9</v>
      </c>
      <c r="B27" s="8" t="s">
        <v>46</v>
      </c>
      <c r="C27" s="9" t="s">
        <v>47</v>
      </c>
      <c r="D27" s="124">
        <f>SUM(D28:D31)</f>
        <v>135575.1</v>
      </c>
      <c r="E27" s="124">
        <f>SUM(E28:E31)</f>
        <v>329123.5</v>
      </c>
      <c r="F27" s="124">
        <f t="shared" si="0"/>
        <v>193548.4</v>
      </c>
      <c r="G27" s="125">
        <f t="shared" si="1"/>
        <v>242.76102322624138</v>
      </c>
      <c r="H27" s="124">
        <f t="shared" ref="H27:J27" si="16">SUM(H28:H31)</f>
        <v>248016</v>
      </c>
      <c r="I27" s="124">
        <f t="shared" si="16"/>
        <v>247753</v>
      </c>
      <c r="J27" s="124">
        <f t="shared" si="16"/>
        <v>247997</v>
      </c>
      <c r="K27" s="124">
        <f t="shared" si="10"/>
        <v>-81107.5</v>
      </c>
      <c r="L27" s="125">
        <f t="shared" si="11"/>
        <v>75.35651510755082</v>
      </c>
      <c r="M27" s="124">
        <f t="shared" si="5"/>
        <v>-263</v>
      </c>
      <c r="N27" s="125">
        <f t="shared" si="6"/>
        <v>99.893958454293269</v>
      </c>
      <c r="O27" s="124">
        <f t="shared" si="7"/>
        <v>244</v>
      </c>
      <c r="P27" s="127">
        <f t="shared" si="8"/>
        <v>100.09848518484135</v>
      </c>
    </row>
    <row r="28" spans="1:16" x14ac:dyDescent="0.25">
      <c r="A28" s="11" t="s">
        <v>90</v>
      </c>
      <c r="B28" s="8" t="s">
        <v>119</v>
      </c>
      <c r="C28" s="12" t="s">
        <v>120</v>
      </c>
      <c r="D28" s="124">
        <v>108608</v>
      </c>
      <c r="E28" s="124">
        <v>303119</v>
      </c>
      <c r="F28" s="124">
        <f t="shared" si="0"/>
        <v>194511</v>
      </c>
      <c r="G28" s="125">
        <f t="shared" si="1"/>
        <v>279.09454183853859</v>
      </c>
      <c r="H28" s="124">
        <v>221569</v>
      </c>
      <c r="I28" s="124">
        <v>221569</v>
      </c>
      <c r="J28" s="124">
        <v>221569</v>
      </c>
      <c r="K28" s="124">
        <f t="shared" si="10"/>
        <v>-81550</v>
      </c>
      <c r="L28" s="125">
        <f t="shared" si="11"/>
        <v>73.096374691127906</v>
      </c>
      <c r="M28" s="124">
        <f t="shared" si="5"/>
        <v>0</v>
      </c>
      <c r="N28" s="125">
        <f t="shared" si="6"/>
        <v>100</v>
      </c>
      <c r="O28" s="124">
        <f t="shared" si="7"/>
        <v>0</v>
      </c>
      <c r="P28" s="127">
        <f t="shared" si="8"/>
        <v>100</v>
      </c>
    </row>
    <row r="29" spans="1:16" ht="31.5" x14ac:dyDescent="0.25">
      <c r="A29" s="16" t="s">
        <v>9</v>
      </c>
      <c r="B29" s="8" t="s">
        <v>49</v>
      </c>
      <c r="C29" s="9" t="s">
        <v>50</v>
      </c>
      <c r="D29" s="123">
        <v>268.8</v>
      </c>
      <c r="E29" s="123">
        <v>190.5</v>
      </c>
      <c r="F29" s="124">
        <f t="shared" si="0"/>
        <v>-78.300000000000011</v>
      </c>
      <c r="G29" s="125">
        <f t="shared" si="1"/>
        <v>70.870535714285708</v>
      </c>
      <c r="H29" s="123">
        <v>509</v>
      </c>
      <c r="I29" s="123">
        <v>509</v>
      </c>
      <c r="J29" s="123">
        <v>509</v>
      </c>
      <c r="K29" s="124">
        <f t="shared" si="10"/>
        <v>318.5</v>
      </c>
      <c r="L29" s="125">
        <f t="shared" si="11"/>
        <v>267.19160104986878</v>
      </c>
      <c r="M29" s="124">
        <f t="shared" si="5"/>
        <v>0</v>
      </c>
      <c r="N29" s="125">
        <f t="shared" si="6"/>
        <v>100</v>
      </c>
      <c r="O29" s="124">
        <f t="shared" si="7"/>
        <v>0</v>
      </c>
      <c r="P29" s="127">
        <f t="shared" si="8"/>
        <v>100</v>
      </c>
    </row>
    <row r="30" spans="1:16" ht="110.25" x14ac:dyDescent="0.25">
      <c r="A30" s="17">
        <v>0</v>
      </c>
      <c r="B30" s="8" t="s">
        <v>51</v>
      </c>
      <c r="C30" s="9" t="s">
        <v>52</v>
      </c>
      <c r="D30" s="123">
        <v>22231.4</v>
      </c>
      <c r="E30" s="123">
        <v>25742</v>
      </c>
      <c r="F30" s="124">
        <f t="shared" si="0"/>
        <v>3510.5999999999985</v>
      </c>
      <c r="G30" s="125">
        <f t="shared" si="1"/>
        <v>115.79117824338547</v>
      </c>
      <c r="H30" s="123">
        <v>25793</v>
      </c>
      <c r="I30" s="123">
        <v>25494</v>
      </c>
      <c r="J30" s="123">
        <v>25702</v>
      </c>
      <c r="K30" s="124">
        <f t="shared" si="10"/>
        <v>51</v>
      </c>
      <c r="L30" s="125">
        <f t="shared" si="11"/>
        <v>100.19811980421103</v>
      </c>
      <c r="M30" s="124">
        <f t="shared" si="5"/>
        <v>-299</v>
      </c>
      <c r="N30" s="125">
        <f t="shared" si="6"/>
        <v>98.840770751754349</v>
      </c>
      <c r="O30" s="124">
        <f t="shared" si="7"/>
        <v>208</v>
      </c>
      <c r="P30" s="127">
        <f t="shared" si="8"/>
        <v>100.81587824586178</v>
      </c>
    </row>
    <row r="31" spans="1:16" ht="110.25" x14ac:dyDescent="0.25">
      <c r="A31" s="17">
        <v>928</v>
      </c>
      <c r="B31" s="8" t="s">
        <v>53</v>
      </c>
      <c r="C31" s="9" t="s">
        <v>54</v>
      </c>
      <c r="D31" s="123">
        <v>4466.8999999999996</v>
      </c>
      <c r="E31" s="123">
        <v>72</v>
      </c>
      <c r="F31" s="124">
        <f t="shared" si="0"/>
        <v>-4394.8999999999996</v>
      </c>
      <c r="G31" s="125">
        <f t="shared" si="1"/>
        <v>1.6118560970695563</v>
      </c>
      <c r="H31" s="123">
        <v>145</v>
      </c>
      <c r="I31" s="123">
        <v>181</v>
      </c>
      <c r="J31" s="123">
        <v>217</v>
      </c>
      <c r="K31" s="124">
        <f t="shared" si="10"/>
        <v>73</v>
      </c>
      <c r="L31" s="125">
        <f t="shared" si="11"/>
        <v>201.38888888888889</v>
      </c>
      <c r="M31" s="124">
        <f t="shared" si="5"/>
        <v>36</v>
      </c>
      <c r="N31" s="125">
        <f t="shared" si="6"/>
        <v>124.82758620689656</v>
      </c>
      <c r="O31" s="124">
        <f t="shared" si="7"/>
        <v>36</v>
      </c>
      <c r="P31" s="127">
        <f t="shared" si="8"/>
        <v>119.88950276243094</v>
      </c>
    </row>
    <row r="32" spans="1:16" ht="31.5" x14ac:dyDescent="0.25">
      <c r="A32" s="16" t="s">
        <v>9</v>
      </c>
      <c r="B32" s="8" t="s">
        <v>55</v>
      </c>
      <c r="C32" s="9" t="s">
        <v>56</v>
      </c>
      <c r="D32" s="123">
        <f>D33+D34+D35</f>
        <v>74094.3</v>
      </c>
      <c r="E32" s="123">
        <f>E33+E34+E35</f>
        <v>69539</v>
      </c>
      <c r="F32" s="124">
        <f t="shared" si="0"/>
        <v>-4555.3000000000029</v>
      </c>
      <c r="G32" s="125">
        <f t="shared" si="1"/>
        <v>93.852023704927362</v>
      </c>
      <c r="H32" s="123">
        <f t="shared" ref="H32:J32" si="17">H33+H34+H35</f>
        <v>76118</v>
      </c>
      <c r="I32" s="123">
        <f t="shared" si="17"/>
        <v>78218</v>
      </c>
      <c r="J32" s="123">
        <f t="shared" si="17"/>
        <v>80318</v>
      </c>
      <c r="K32" s="124">
        <f t="shared" si="10"/>
        <v>6579</v>
      </c>
      <c r="L32" s="125">
        <f t="shared" si="11"/>
        <v>109.46087806842203</v>
      </c>
      <c r="M32" s="124">
        <f t="shared" si="5"/>
        <v>2100</v>
      </c>
      <c r="N32" s="125">
        <f t="shared" si="6"/>
        <v>102.75887437925326</v>
      </c>
      <c r="O32" s="124">
        <f t="shared" si="7"/>
        <v>2100</v>
      </c>
      <c r="P32" s="127">
        <f t="shared" si="8"/>
        <v>102.68480400930733</v>
      </c>
    </row>
    <row r="33" spans="1:16" ht="31.5" x14ac:dyDescent="0.25">
      <c r="A33" s="16" t="s">
        <v>57</v>
      </c>
      <c r="B33" s="8" t="s">
        <v>58</v>
      </c>
      <c r="C33" s="9" t="s">
        <v>59</v>
      </c>
      <c r="D33" s="123">
        <v>3266.5</v>
      </c>
      <c r="E33" s="123">
        <v>4175</v>
      </c>
      <c r="F33" s="124">
        <f t="shared" si="0"/>
        <v>908.5</v>
      </c>
      <c r="G33" s="125">
        <f t="shared" si="1"/>
        <v>127.8126435022195</v>
      </c>
      <c r="H33" s="123">
        <v>3127</v>
      </c>
      <c r="I33" s="123">
        <v>3127</v>
      </c>
      <c r="J33" s="123">
        <v>3127</v>
      </c>
      <c r="K33" s="124">
        <f t="shared" si="10"/>
        <v>-1048</v>
      </c>
      <c r="L33" s="125">
        <f t="shared" si="11"/>
        <v>74.898203592814369</v>
      </c>
      <c r="M33" s="124">
        <f t="shared" si="5"/>
        <v>0</v>
      </c>
      <c r="N33" s="125">
        <f t="shared" si="6"/>
        <v>100</v>
      </c>
      <c r="O33" s="124">
        <f t="shared" si="7"/>
        <v>0</v>
      </c>
      <c r="P33" s="127">
        <f t="shared" si="8"/>
        <v>100</v>
      </c>
    </row>
    <row r="34" spans="1:16" x14ac:dyDescent="0.25">
      <c r="A34" s="16" t="s">
        <v>9</v>
      </c>
      <c r="B34" s="8" t="s">
        <v>60</v>
      </c>
      <c r="C34" s="9" t="s">
        <v>61</v>
      </c>
      <c r="D34" s="124">
        <v>1351.7</v>
      </c>
      <c r="E34" s="124">
        <v>1064</v>
      </c>
      <c r="F34" s="124">
        <f t="shared" si="0"/>
        <v>-287.70000000000005</v>
      </c>
      <c r="G34" s="125">
        <f t="shared" si="1"/>
        <v>78.715691351631278</v>
      </c>
      <c r="H34" s="124">
        <v>3191</v>
      </c>
      <c r="I34" s="124">
        <v>1991</v>
      </c>
      <c r="J34" s="124">
        <v>2191</v>
      </c>
      <c r="K34" s="124">
        <f t="shared" si="10"/>
        <v>2127</v>
      </c>
      <c r="L34" s="125">
        <f t="shared" si="11"/>
        <v>299.90601503759399</v>
      </c>
      <c r="M34" s="124">
        <f t="shared" si="5"/>
        <v>-1200</v>
      </c>
      <c r="N34" s="125">
        <f t="shared" si="6"/>
        <v>62.394233782513318</v>
      </c>
      <c r="O34" s="124">
        <f t="shared" si="7"/>
        <v>200</v>
      </c>
      <c r="P34" s="127">
        <f t="shared" si="8"/>
        <v>110.04520341536916</v>
      </c>
    </row>
    <row r="35" spans="1:16" x14ac:dyDescent="0.25">
      <c r="A35" s="17">
        <v>919</v>
      </c>
      <c r="B35" s="8" t="s">
        <v>62</v>
      </c>
      <c r="C35" s="9" t="s">
        <v>63</v>
      </c>
      <c r="D35" s="124">
        <v>69476.100000000006</v>
      </c>
      <c r="E35" s="124">
        <v>64300</v>
      </c>
      <c r="F35" s="124">
        <f t="shared" si="0"/>
        <v>-5176.1000000000058</v>
      </c>
      <c r="G35" s="125">
        <f t="shared" si="1"/>
        <v>92.54981209365522</v>
      </c>
      <c r="H35" s="124">
        <v>69800</v>
      </c>
      <c r="I35" s="124">
        <v>73100</v>
      </c>
      <c r="J35" s="124">
        <v>75000</v>
      </c>
      <c r="K35" s="124">
        <f t="shared" si="10"/>
        <v>5500</v>
      </c>
      <c r="L35" s="125">
        <f t="shared" si="11"/>
        <v>108.55365474339035</v>
      </c>
      <c r="M35" s="124">
        <f t="shared" si="5"/>
        <v>3300</v>
      </c>
      <c r="N35" s="125">
        <f t="shared" si="6"/>
        <v>104.72779369627507</v>
      </c>
      <c r="O35" s="124">
        <f t="shared" si="7"/>
        <v>1900</v>
      </c>
      <c r="P35" s="127">
        <f t="shared" si="8"/>
        <v>102.59917920656633</v>
      </c>
    </row>
    <row r="36" spans="1:16" ht="31.5" x14ac:dyDescent="0.25">
      <c r="A36" s="16" t="s">
        <v>9</v>
      </c>
      <c r="B36" s="8" t="s">
        <v>64</v>
      </c>
      <c r="C36" s="9" t="s">
        <v>65</v>
      </c>
      <c r="D36" s="124">
        <f>D37+D38</f>
        <v>83219.5</v>
      </c>
      <c r="E36" s="124">
        <f>E37+E38</f>
        <v>103280.20000000001</v>
      </c>
      <c r="F36" s="124">
        <f t="shared" si="0"/>
        <v>20060.700000000012</v>
      </c>
      <c r="G36" s="125">
        <f t="shared" si="1"/>
        <v>124.10576847974335</v>
      </c>
      <c r="H36" s="124">
        <f t="shared" ref="H36:J36" si="18">H37+H38</f>
        <v>87483.7</v>
      </c>
      <c r="I36" s="124">
        <f t="shared" si="18"/>
        <v>63434.200000000004</v>
      </c>
      <c r="J36" s="124">
        <f t="shared" si="18"/>
        <v>63345.4</v>
      </c>
      <c r="K36" s="124">
        <f t="shared" si="10"/>
        <v>-15796.500000000015</v>
      </c>
      <c r="L36" s="125">
        <f t="shared" si="11"/>
        <v>84.705200028659888</v>
      </c>
      <c r="M36" s="124">
        <f t="shared" si="5"/>
        <v>-24049.499999999993</v>
      </c>
      <c r="N36" s="125">
        <f t="shared" si="6"/>
        <v>72.509736099410532</v>
      </c>
      <c r="O36" s="124">
        <f t="shared" si="7"/>
        <v>-88.80000000000291</v>
      </c>
      <c r="P36" s="127">
        <f t="shared" si="8"/>
        <v>99.860012422321077</v>
      </c>
    </row>
    <row r="37" spans="1:16" x14ac:dyDescent="0.25">
      <c r="A37" s="16" t="s">
        <v>9</v>
      </c>
      <c r="B37" s="8" t="s">
        <v>66</v>
      </c>
      <c r="C37" s="9" t="s">
        <v>67</v>
      </c>
      <c r="D37" s="124">
        <v>56792.9</v>
      </c>
      <c r="E37" s="124">
        <v>66653.100000000006</v>
      </c>
      <c r="F37" s="124">
        <f t="shared" si="0"/>
        <v>9860.2000000000044</v>
      </c>
      <c r="G37" s="125">
        <f t="shared" si="1"/>
        <v>117.36167725191002</v>
      </c>
      <c r="H37" s="124">
        <v>55055.199999999997</v>
      </c>
      <c r="I37" s="124">
        <v>55259.3</v>
      </c>
      <c r="J37" s="124">
        <v>55429.4</v>
      </c>
      <c r="K37" s="124">
        <f t="shared" si="10"/>
        <v>-11597.900000000009</v>
      </c>
      <c r="L37" s="125">
        <f t="shared" si="11"/>
        <v>82.599609020435651</v>
      </c>
      <c r="M37" s="124">
        <f t="shared" si="5"/>
        <v>204.10000000000582</v>
      </c>
      <c r="N37" s="125">
        <f t="shared" si="6"/>
        <v>100.37071884218022</v>
      </c>
      <c r="O37" s="124">
        <f t="shared" si="7"/>
        <v>170.09999999999854</v>
      </c>
      <c r="P37" s="127">
        <f t="shared" si="8"/>
        <v>100.30782148887157</v>
      </c>
    </row>
    <row r="38" spans="1:16" x14ac:dyDescent="0.25">
      <c r="A38" s="16" t="s">
        <v>9</v>
      </c>
      <c r="B38" s="8" t="s">
        <v>68</v>
      </c>
      <c r="C38" s="9" t="s">
        <v>69</v>
      </c>
      <c r="D38" s="123">
        <v>26426.6</v>
      </c>
      <c r="E38" s="123">
        <v>36627.1</v>
      </c>
      <c r="F38" s="124">
        <f t="shared" si="0"/>
        <v>10200.5</v>
      </c>
      <c r="G38" s="125">
        <f t="shared" si="1"/>
        <v>138.59936579052925</v>
      </c>
      <c r="H38" s="123">
        <v>32428.5</v>
      </c>
      <c r="I38" s="123">
        <v>8174.9</v>
      </c>
      <c r="J38" s="123">
        <v>7916</v>
      </c>
      <c r="K38" s="124">
        <f t="shared" si="10"/>
        <v>-4198.5999999999985</v>
      </c>
      <c r="L38" s="125">
        <f t="shared" si="11"/>
        <v>88.5369030035138</v>
      </c>
      <c r="M38" s="124">
        <f t="shared" si="5"/>
        <v>-24253.599999999999</v>
      </c>
      <c r="N38" s="125">
        <f t="shared" si="6"/>
        <v>25.20899825770541</v>
      </c>
      <c r="O38" s="124">
        <f t="shared" si="7"/>
        <v>-258.89999999999964</v>
      </c>
      <c r="P38" s="127">
        <f t="shared" si="8"/>
        <v>96.832988782737402</v>
      </c>
    </row>
    <row r="39" spans="1:16" ht="31.5" x14ac:dyDescent="0.25">
      <c r="A39" s="16" t="s">
        <v>9</v>
      </c>
      <c r="B39" s="8" t="s">
        <v>70</v>
      </c>
      <c r="C39" s="9" t="s">
        <v>71</v>
      </c>
      <c r="D39" s="123">
        <f>D40+D41+D42</f>
        <v>1553.8</v>
      </c>
      <c r="E39" s="123">
        <f>SUM(E40:E42)</f>
        <v>4507</v>
      </c>
      <c r="F39" s="124">
        <f t="shared" si="0"/>
        <v>2953.2</v>
      </c>
      <c r="G39" s="125">
        <f t="shared" si="1"/>
        <v>290.06307118033209</v>
      </c>
      <c r="H39" s="123">
        <f>SUM(H40:H42)</f>
        <v>5378</v>
      </c>
      <c r="I39" s="123">
        <f t="shared" ref="I39:J39" si="19">SUM(I40:I42)</f>
        <v>1410</v>
      </c>
      <c r="J39" s="123">
        <f t="shared" si="19"/>
        <v>1410</v>
      </c>
      <c r="K39" s="124">
        <f t="shared" si="10"/>
        <v>871</v>
      </c>
      <c r="L39" s="125">
        <f t="shared" si="11"/>
        <v>119.32549367650323</v>
      </c>
      <c r="M39" s="124">
        <f t="shared" si="5"/>
        <v>-3968</v>
      </c>
      <c r="N39" s="125">
        <f t="shared" si="6"/>
        <v>26.217924879137229</v>
      </c>
      <c r="O39" s="124">
        <f t="shared" si="7"/>
        <v>0</v>
      </c>
      <c r="P39" s="127">
        <f t="shared" si="8"/>
        <v>100</v>
      </c>
    </row>
    <row r="40" spans="1:16" ht="110.25" x14ac:dyDescent="0.25">
      <c r="A40" s="16" t="s">
        <v>48</v>
      </c>
      <c r="B40" s="8" t="s">
        <v>72</v>
      </c>
      <c r="C40" s="13" t="s">
        <v>121</v>
      </c>
      <c r="D40" s="123">
        <v>12.9</v>
      </c>
      <c r="E40" s="123">
        <v>7</v>
      </c>
      <c r="F40" s="124">
        <f t="shared" si="0"/>
        <v>-5.9</v>
      </c>
      <c r="G40" s="125">
        <f t="shared" si="1"/>
        <v>54.263565891472865</v>
      </c>
      <c r="H40" s="123"/>
      <c r="I40" s="123"/>
      <c r="J40" s="123"/>
      <c r="K40" s="124">
        <f t="shared" si="10"/>
        <v>-7</v>
      </c>
      <c r="L40" s="125">
        <f t="shared" si="11"/>
        <v>0</v>
      </c>
      <c r="M40" s="124">
        <f t="shared" si="5"/>
        <v>0</v>
      </c>
      <c r="N40" s="125" t="e">
        <f t="shared" si="6"/>
        <v>#DIV/0!</v>
      </c>
      <c r="O40" s="124">
        <f t="shared" si="7"/>
        <v>0</v>
      </c>
      <c r="P40" s="127" t="e">
        <f t="shared" si="8"/>
        <v>#DIV/0!</v>
      </c>
    </row>
    <row r="41" spans="1:16" ht="47.25" x14ac:dyDescent="0.25">
      <c r="A41" s="16" t="s">
        <v>48</v>
      </c>
      <c r="B41" s="8" t="s">
        <v>73</v>
      </c>
      <c r="C41" s="9" t="s">
        <v>74</v>
      </c>
      <c r="D41" s="123">
        <v>747.4</v>
      </c>
      <c r="E41" s="123">
        <v>4500</v>
      </c>
      <c r="F41" s="124">
        <f t="shared" si="0"/>
        <v>3752.6</v>
      </c>
      <c r="G41" s="125">
        <f t="shared" si="1"/>
        <v>602.08723575060208</v>
      </c>
      <c r="H41" s="124">
        <v>1410</v>
      </c>
      <c r="I41" s="124">
        <v>1410</v>
      </c>
      <c r="J41" s="123">
        <v>1410</v>
      </c>
      <c r="K41" s="124">
        <f t="shared" si="10"/>
        <v>-3090</v>
      </c>
      <c r="L41" s="125">
        <f t="shared" si="11"/>
        <v>31.333333333333336</v>
      </c>
      <c r="M41" s="124">
        <f t="shared" si="5"/>
        <v>0</v>
      </c>
      <c r="N41" s="125">
        <f t="shared" si="6"/>
        <v>100</v>
      </c>
      <c r="O41" s="124">
        <f t="shared" si="7"/>
        <v>0</v>
      </c>
      <c r="P41" s="127">
        <f t="shared" si="8"/>
        <v>100</v>
      </c>
    </row>
    <row r="42" spans="1:16" ht="63" x14ac:dyDescent="0.25">
      <c r="A42" s="16" t="s">
        <v>133</v>
      </c>
      <c r="B42" s="8" t="s">
        <v>134</v>
      </c>
      <c r="C42" s="9" t="s">
        <v>135</v>
      </c>
      <c r="D42" s="124">
        <v>793.5</v>
      </c>
      <c r="E42" s="124"/>
      <c r="F42" s="124">
        <f t="shared" si="0"/>
        <v>-793.5</v>
      </c>
      <c r="G42" s="125">
        <f t="shared" si="1"/>
        <v>0</v>
      </c>
      <c r="H42" s="124">
        <v>3968</v>
      </c>
      <c r="I42" s="124">
        <v>0</v>
      </c>
      <c r="J42" s="124">
        <v>0</v>
      </c>
      <c r="K42" s="124">
        <f t="shared" si="10"/>
        <v>3968</v>
      </c>
      <c r="L42" s="125" t="e">
        <f t="shared" si="11"/>
        <v>#DIV/0!</v>
      </c>
      <c r="M42" s="124">
        <f t="shared" si="5"/>
        <v>-3968</v>
      </c>
      <c r="N42" s="125">
        <f t="shared" si="6"/>
        <v>0</v>
      </c>
      <c r="O42" s="124">
        <f t="shared" si="7"/>
        <v>0</v>
      </c>
      <c r="P42" s="127" t="e">
        <f t="shared" si="8"/>
        <v>#DIV/0!</v>
      </c>
    </row>
    <row r="43" spans="1:16" x14ac:dyDescent="0.25">
      <c r="A43" s="16" t="s">
        <v>9</v>
      </c>
      <c r="B43" s="8" t="s">
        <v>75</v>
      </c>
      <c r="C43" s="9" t="s">
        <v>76</v>
      </c>
      <c r="D43" s="124">
        <f>D44+D45</f>
        <v>108.4</v>
      </c>
      <c r="E43" s="124">
        <f>E44+E45</f>
        <v>108.4</v>
      </c>
      <c r="F43" s="124">
        <f>F44+F45</f>
        <v>0</v>
      </c>
      <c r="G43" s="125">
        <f t="shared" si="1"/>
        <v>100</v>
      </c>
      <c r="H43" s="124">
        <f t="shared" ref="H43:J43" si="20">H44+H45</f>
        <v>106.4</v>
      </c>
      <c r="I43" s="124">
        <f t="shared" si="20"/>
        <v>106.4</v>
      </c>
      <c r="J43" s="124">
        <f t="shared" si="20"/>
        <v>106.4</v>
      </c>
      <c r="K43" s="124">
        <f t="shared" si="10"/>
        <v>-2</v>
      </c>
      <c r="L43" s="125">
        <f t="shared" si="11"/>
        <v>98.154981549815503</v>
      </c>
      <c r="M43" s="124">
        <f t="shared" si="5"/>
        <v>0</v>
      </c>
      <c r="N43" s="125">
        <f t="shared" si="6"/>
        <v>100</v>
      </c>
      <c r="O43" s="124">
        <f t="shared" si="7"/>
        <v>0</v>
      </c>
      <c r="P43" s="127">
        <f t="shared" si="8"/>
        <v>100</v>
      </c>
    </row>
    <row r="44" spans="1:16" ht="47.25" x14ac:dyDescent="0.25">
      <c r="A44" s="17">
        <v>905</v>
      </c>
      <c r="B44" s="8" t="s">
        <v>77</v>
      </c>
      <c r="C44" s="9" t="s">
        <v>78</v>
      </c>
      <c r="D44" s="124">
        <v>15</v>
      </c>
      <c r="E44" s="124">
        <v>15</v>
      </c>
      <c r="F44" s="124">
        <f t="shared" si="0"/>
        <v>0</v>
      </c>
      <c r="G44" s="125">
        <f t="shared" si="1"/>
        <v>100</v>
      </c>
      <c r="H44" s="124">
        <v>13</v>
      </c>
      <c r="I44" s="124">
        <v>13</v>
      </c>
      <c r="J44" s="124">
        <v>13</v>
      </c>
      <c r="K44" s="124">
        <f t="shared" si="10"/>
        <v>-2</v>
      </c>
      <c r="L44" s="125">
        <f t="shared" si="11"/>
        <v>86.666666666666671</v>
      </c>
      <c r="M44" s="124">
        <f t="shared" si="5"/>
        <v>0</v>
      </c>
      <c r="N44" s="125">
        <f t="shared" si="6"/>
        <v>100</v>
      </c>
      <c r="O44" s="124">
        <f t="shared" si="7"/>
        <v>0</v>
      </c>
      <c r="P44" s="127">
        <f t="shared" si="8"/>
        <v>100</v>
      </c>
    </row>
    <row r="45" spans="1:16" ht="94.5" x14ac:dyDescent="0.25">
      <c r="A45" s="17">
        <v>919</v>
      </c>
      <c r="B45" s="8" t="s">
        <v>123</v>
      </c>
      <c r="C45" s="9" t="s">
        <v>122</v>
      </c>
      <c r="D45" s="123">
        <v>93.4</v>
      </c>
      <c r="E45" s="123">
        <v>93.4</v>
      </c>
      <c r="F45" s="124">
        <f t="shared" si="0"/>
        <v>0</v>
      </c>
      <c r="G45" s="125">
        <f t="shared" si="1"/>
        <v>100</v>
      </c>
      <c r="H45" s="123">
        <v>93.4</v>
      </c>
      <c r="I45" s="123">
        <v>93.4</v>
      </c>
      <c r="J45" s="123">
        <v>93.4</v>
      </c>
      <c r="K45" s="124">
        <f t="shared" si="10"/>
        <v>0</v>
      </c>
      <c r="L45" s="125">
        <f t="shared" si="11"/>
        <v>100</v>
      </c>
      <c r="M45" s="124">
        <f t="shared" si="5"/>
        <v>0</v>
      </c>
      <c r="N45" s="125">
        <f t="shared" si="6"/>
        <v>100</v>
      </c>
      <c r="O45" s="124">
        <f t="shared" si="7"/>
        <v>0</v>
      </c>
      <c r="P45" s="127">
        <f t="shared" si="8"/>
        <v>100</v>
      </c>
    </row>
    <row r="46" spans="1:16" x14ac:dyDescent="0.25">
      <c r="A46" s="16" t="s">
        <v>9</v>
      </c>
      <c r="B46" s="8" t="s">
        <v>109</v>
      </c>
      <c r="C46" s="9" t="s">
        <v>79</v>
      </c>
      <c r="D46" s="123">
        <f>D47+D49+D50+D51</f>
        <v>236579.19999999998</v>
      </c>
      <c r="E46" s="123">
        <f>E47+E48+E49+E50+E51</f>
        <v>318535.89999999997</v>
      </c>
      <c r="F46" s="124">
        <f t="shared" si="0"/>
        <v>81956.699999999983</v>
      </c>
      <c r="G46" s="125">
        <f t="shared" si="1"/>
        <v>134.64239459766537</v>
      </c>
      <c r="H46" s="123">
        <f>H47+H48+H49+H50+H51</f>
        <v>318851.60000000003</v>
      </c>
      <c r="I46" s="123">
        <f t="shared" ref="I46:J46" si="21">I47+I48+I49+I50+I51</f>
        <v>324345.40000000002</v>
      </c>
      <c r="J46" s="123">
        <f t="shared" si="21"/>
        <v>324360.40000000002</v>
      </c>
      <c r="K46" s="124">
        <f t="shared" si="10"/>
        <v>315.70000000006985</v>
      </c>
      <c r="L46" s="125">
        <f t="shared" si="11"/>
        <v>100.09910970788538</v>
      </c>
      <c r="M46" s="124">
        <f t="shared" si="5"/>
        <v>5493.7999999999884</v>
      </c>
      <c r="N46" s="125">
        <f t="shared" si="6"/>
        <v>101.72299590154165</v>
      </c>
      <c r="O46" s="124">
        <f t="shared" si="7"/>
        <v>15</v>
      </c>
      <c r="P46" s="127">
        <f t="shared" si="8"/>
        <v>100.00462469947162</v>
      </c>
    </row>
    <row r="47" spans="1:16" ht="63" x14ac:dyDescent="0.25">
      <c r="A47" s="16" t="s">
        <v>9</v>
      </c>
      <c r="B47" s="8" t="s">
        <v>124</v>
      </c>
      <c r="C47" s="9" t="s">
        <v>125</v>
      </c>
      <c r="D47" s="123">
        <v>231438.7</v>
      </c>
      <c r="E47" s="123">
        <v>304281.09999999998</v>
      </c>
      <c r="F47" s="124">
        <f t="shared" si="0"/>
        <v>72842.399999999965</v>
      </c>
      <c r="G47" s="125">
        <f t="shared" si="1"/>
        <v>131.47373364955817</v>
      </c>
      <c r="H47" s="123">
        <v>311424.40000000002</v>
      </c>
      <c r="I47" s="123">
        <v>316546.40000000002</v>
      </c>
      <c r="J47" s="123">
        <v>316603.40000000002</v>
      </c>
      <c r="K47" s="124">
        <f t="shared" si="10"/>
        <v>7143.3000000000466</v>
      </c>
      <c r="L47" s="125">
        <f t="shared" si="11"/>
        <v>102.3475989800221</v>
      </c>
      <c r="M47" s="124">
        <f t="shared" si="5"/>
        <v>5122</v>
      </c>
      <c r="N47" s="125">
        <f t="shared" si="6"/>
        <v>101.64470092902162</v>
      </c>
      <c r="O47" s="124">
        <f t="shared" si="7"/>
        <v>57</v>
      </c>
      <c r="P47" s="127">
        <f t="shared" si="8"/>
        <v>100.01800683880784</v>
      </c>
    </row>
    <row r="48" spans="1:16" ht="93.75" x14ac:dyDescent="0.25">
      <c r="A48" s="16"/>
      <c r="B48" s="8" t="s">
        <v>574</v>
      </c>
      <c r="C48" s="68" t="s">
        <v>171</v>
      </c>
      <c r="D48" s="123"/>
      <c r="E48" s="123">
        <v>10</v>
      </c>
      <c r="F48" s="124"/>
      <c r="G48" s="125"/>
      <c r="H48" s="123">
        <v>15</v>
      </c>
      <c r="I48" s="123">
        <v>15</v>
      </c>
      <c r="J48" s="123">
        <v>15</v>
      </c>
      <c r="K48" s="124"/>
      <c r="L48" s="125"/>
      <c r="M48" s="124"/>
      <c r="N48" s="125"/>
      <c r="O48" s="124"/>
      <c r="P48" s="127"/>
    </row>
    <row r="49" spans="1:16" ht="94.5" x14ac:dyDescent="0.25">
      <c r="A49" s="16" t="s">
        <v>9</v>
      </c>
      <c r="B49" s="8" t="s">
        <v>126</v>
      </c>
      <c r="C49" s="9" t="s">
        <v>127</v>
      </c>
      <c r="D49" s="123">
        <v>9955.4</v>
      </c>
      <c r="E49" s="123">
        <v>8420.1</v>
      </c>
      <c r="F49" s="124">
        <f t="shared" si="0"/>
        <v>-1535.2999999999993</v>
      </c>
      <c r="G49" s="125">
        <f t="shared" si="1"/>
        <v>84.578218856098204</v>
      </c>
      <c r="H49" s="123">
        <v>7022.2</v>
      </c>
      <c r="I49" s="123">
        <v>7444</v>
      </c>
      <c r="J49" s="123">
        <v>7657</v>
      </c>
      <c r="K49" s="124">
        <f t="shared" si="10"/>
        <v>-1397.9000000000005</v>
      </c>
      <c r="L49" s="125">
        <f t="shared" si="11"/>
        <v>83.398059405470235</v>
      </c>
      <c r="M49" s="124">
        <f t="shared" si="5"/>
        <v>421.80000000000018</v>
      </c>
      <c r="N49" s="125">
        <f t="shared" si="6"/>
        <v>106.00666457805245</v>
      </c>
      <c r="O49" s="124">
        <f t="shared" si="7"/>
        <v>213</v>
      </c>
      <c r="P49" s="127">
        <f t="shared" si="8"/>
        <v>102.86136485760345</v>
      </c>
    </row>
    <row r="50" spans="1:16" ht="47.25" x14ac:dyDescent="0.25">
      <c r="A50" s="16" t="s">
        <v>9</v>
      </c>
      <c r="B50" s="8" t="s">
        <v>128</v>
      </c>
      <c r="C50" s="9" t="s">
        <v>129</v>
      </c>
      <c r="D50" s="124">
        <v>-4819.2</v>
      </c>
      <c r="E50" s="124">
        <v>5824.4</v>
      </c>
      <c r="F50" s="124">
        <f t="shared" si="0"/>
        <v>10643.599999999999</v>
      </c>
      <c r="G50" s="125">
        <f t="shared" si="1"/>
        <v>-120.85823373173969</v>
      </c>
      <c r="H50" s="124">
        <v>389</v>
      </c>
      <c r="I50" s="124">
        <v>339</v>
      </c>
      <c r="J50" s="124">
        <v>84</v>
      </c>
      <c r="K50" s="124">
        <f t="shared" si="10"/>
        <v>-5435.4</v>
      </c>
      <c r="L50" s="125">
        <f t="shared" si="11"/>
        <v>6.6787995329991077</v>
      </c>
      <c r="M50" s="124">
        <f t="shared" si="5"/>
        <v>-50</v>
      </c>
      <c r="N50" s="125">
        <f t="shared" si="6"/>
        <v>87.146529562981996</v>
      </c>
      <c r="O50" s="124">
        <f t="shared" si="7"/>
        <v>-255</v>
      </c>
      <c r="P50" s="127">
        <f t="shared" si="8"/>
        <v>24.778761061946902</v>
      </c>
    </row>
    <row r="51" spans="1:16" ht="31.5" x14ac:dyDescent="0.25">
      <c r="A51" s="16" t="s">
        <v>131</v>
      </c>
      <c r="B51" s="8" t="s">
        <v>130</v>
      </c>
      <c r="C51" s="9" t="s">
        <v>132</v>
      </c>
      <c r="D51" s="124">
        <v>4.3</v>
      </c>
      <c r="E51" s="124">
        <v>0.3</v>
      </c>
      <c r="F51" s="124">
        <f t="shared" si="0"/>
        <v>-4</v>
      </c>
      <c r="G51" s="125">
        <f t="shared" si="1"/>
        <v>6.9767441860465116</v>
      </c>
      <c r="H51" s="124">
        <v>1</v>
      </c>
      <c r="I51" s="124">
        <v>1</v>
      </c>
      <c r="J51" s="124">
        <v>1</v>
      </c>
      <c r="K51" s="124">
        <f t="shared" si="10"/>
        <v>0.7</v>
      </c>
      <c r="L51" s="125">
        <f t="shared" si="11"/>
        <v>333.33333333333337</v>
      </c>
      <c r="M51" s="124">
        <f t="shared" si="5"/>
        <v>0</v>
      </c>
      <c r="N51" s="125">
        <f t="shared" si="6"/>
        <v>100</v>
      </c>
      <c r="O51" s="124">
        <f t="shared" si="7"/>
        <v>0</v>
      </c>
      <c r="P51" s="127">
        <f t="shared" si="8"/>
        <v>100</v>
      </c>
    </row>
    <row r="52" spans="1:16" x14ac:dyDescent="0.25">
      <c r="A52" s="16" t="s">
        <v>9</v>
      </c>
      <c r="B52" s="8" t="s">
        <v>80</v>
      </c>
      <c r="C52" s="9" t="s">
        <v>81</v>
      </c>
      <c r="D52" s="124">
        <f>D53+D54</f>
        <v>831.2</v>
      </c>
      <c r="E52" s="124">
        <f>SUM(E53:E54)</f>
        <v>0</v>
      </c>
      <c r="F52" s="124">
        <f t="shared" si="0"/>
        <v>-831.2</v>
      </c>
      <c r="G52" s="125">
        <f t="shared" si="1"/>
        <v>0</v>
      </c>
      <c r="H52" s="124">
        <v>0</v>
      </c>
      <c r="I52" s="124">
        <v>0</v>
      </c>
      <c r="J52" s="124">
        <v>0</v>
      </c>
      <c r="K52" s="124">
        <f t="shared" si="10"/>
        <v>0</v>
      </c>
      <c r="L52" s="125" t="e">
        <f t="shared" si="11"/>
        <v>#DIV/0!</v>
      </c>
      <c r="M52" s="124">
        <f t="shared" si="5"/>
        <v>0</v>
      </c>
      <c r="N52" s="125"/>
      <c r="O52" s="124">
        <f t="shared" si="7"/>
        <v>0</v>
      </c>
      <c r="P52" s="127"/>
    </row>
    <row r="53" spans="1:16" x14ac:dyDescent="0.25">
      <c r="A53" s="16" t="s">
        <v>9</v>
      </c>
      <c r="B53" s="8" t="s">
        <v>82</v>
      </c>
      <c r="C53" s="9" t="s">
        <v>83</v>
      </c>
      <c r="D53" s="124">
        <v>705.1</v>
      </c>
      <c r="E53" s="124">
        <v>0</v>
      </c>
      <c r="F53" s="124">
        <f t="shared" si="0"/>
        <v>-705.1</v>
      </c>
      <c r="G53" s="125">
        <f t="shared" si="1"/>
        <v>0</v>
      </c>
      <c r="H53" s="124">
        <v>0</v>
      </c>
      <c r="I53" s="124">
        <v>0</v>
      </c>
      <c r="J53" s="124">
        <v>0</v>
      </c>
      <c r="K53" s="124">
        <f t="shared" si="10"/>
        <v>0</v>
      </c>
      <c r="L53" s="125"/>
      <c r="M53" s="124">
        <f t="shared" si="5"/>
        <v>0</v>
      </c>
      <c r="N53" s="125"/>
      <c r="O53" s="124">
        <f t="shared" si="7"/>
        <v>0</v>
      </c>
      <c r="P53" s="127"/>
    </row>
    <row r="54" spans="1:16" x14ac:dyDescent="0.25">
      <c r="A54" s="16" t="s">
        <v>9</v>
      </c>
      <c r="B54" s="8" t="s">
        <v>84</v>
      </c>
      <c r="C54" s="9" t="s">
        <v>85</v>
      </c>
      <c r="D54" s="123">
        <v>126.1</v>
      </c>
      <c r="E54" s="123">
        <v>0</v>
      </c>
      <c r="F54" s="124">
        <f t="shared" si="0"/>
        <v>-126.1</v>
      </c>
      <c r="G54" s="125" t="s">
        <v>138</v>
      </c>
      <c r="H54" s="123">
        <v>0</v>
      </c>
      <c r="I54" s="123">
        <v>0</v>
      </c>
      <c r="J54" s="123">
        <v>0</v>
      </c>
      <c r="K54" s="124">
        <f t="shared" si="10"/>
        <v>0</v>
      </c>
      <c r="L54" s="125" t="e">
        <f t="shared" si="11"/>
        <v>#DIV/0!</v>
      </c>
      <c r="M54" s="124">
        <f t="shared" si="5"/>
        <v>0</v>
      </c>
      <c r="N54" s="125"/>
      <c r="O54" s="124">
        <f t="shared" si="7"/>
        <v>0</v>
      </c>
      <c r="P54" s="127"/>
    </row>
    <row r="55" spans="1:16" ht="47.25" x14ac:dyDescent="0.25">
      <c r="A55" s="11" t="s">
        <v>90</v>
      </c>
      <c r="B55" s="8" t="s">
        <v>107</v>
      </c>
      <c r="C55" s="9" t="s">
        <v>108</v>
      </c>
      <c r="D55" s="123">
        <v>126.1</v>
      </c>
      <c r="E55" s="123">
        <v>0</v>
      </c>
      <c r="F55" s="124">
        <f t="shared" ref="F55" si="22">E55-D55</f>
        <v>-126.1</v>
      </c>
      <c r="G55" s="125">
        <f t="shared" ref="G55" si="23">E55/D55*100</f>
        <v>0</v>
      </c>
      <c r="H55" s="123">
        <v>0</v>
      </c>
      <c r="I55" s="123">
        <v>0</v>
      </c>
      <c r="J55" s="123">
        <v>0</v>
      </c>
      <c r="K55" s="124">
        <f t="shared" ref="K55" si="24">H55-E55</f>
        <v>0</v>
      </c>
      <c r="L55" s="125" t="e">
        <f t="shared" ref="L55" si="25">H55/E55*100</f>
        <v>#DIV/0!</v>
      </c>
      <c r="M55" s="124">
        <f t="shared" ref="M55" si="26">I55-H55</f>
        <v>0</v>
      </c>
      <c r="N55" s="125" t="e">
        <f t="shared" ref="N55" si="27">I55/H55*100</f>
        <v>#DIV/0!</v>
      </c>
      <c r="O55" s="124">
        <f t="shared" ref="O55" si="28">J55-I55</f>
        <v>0</v>
      </c>
      <c r="P55" s="127" t="e">
        <f t="shared" ref="P55" si="29">J55/I55*100</f>
        <v>#DIV/0!</v>
      </c>
    </row>
    <row r="56" spans="1:16" s="27" customFormat="1" x14ac:dyDescent="0.25">
      <c r="A56" s="120" t="s">
        <v>9</v>
      </c>
      <c r="B56" s="115" t="s">
        <v>86</v>
      </c>
      <c r="C56" s="115" t="s">
        <v>87</v>
      </c>
      <c r="D56" s="117">
        <f>D57+D67+D69+D71+D72+D68</f>
        <v>20676306.899999999</v>
      </c>
      <c r="E56" s="117">
        <f>E57+E67+E69+E71+E72+E68</f>
        <v>22806574.600000005</v>
      </c>
      <c r="F56" s="117">
        <f>E56-D56</f>
        <v>2130267.7000000067</v>
      </c>
      <c r="G56" s="118">
        <f>E56/D56*100</f>
        <v>110.30294099571528</v>
      </c>
      <c r="H56" s="117">
        <f>H57+H67+H69+H71+H72+H68</f>
        <v>19942136.899999999</v>
      </c>
      <c r="I56" s="117">
        <f>I57+I67+I69+I71+I72+I68</f>
        <v>17992156.599999998</v>
      </c>
      <c r="J56" s="117">
        <f>J57+J67+J69+J71+J72+J68</f>
        <v>12335351.300000001</v>
      </c>
      <c r="K56" s="117">
        <f>H56-E56</f>
        <v>-2864437.7000000067</v>
      </c>
      <c r="L56" s="118">
        <f>H56/E56*100</f>
        <v>87.440298465513507</v>
      </c>
      <c r="M56" s="117">
        <f>I56-H56</f>
        <v>-1949980.3000000007</v>
      </c>
      <c r="N56" s="118">
        <f>I56/H56*100</f>
        <v>90.22180867688256</v>
      </c>
      <c r="O56" s="117">
        <f>J56-I56</f>
        <v>-5656805.299999997</v>
      </c>
      <c r="P56" s="118">
        <f>J56/I56*100</f>
        <v>68.559603910961968</v>
      </c>
    </row>
    <row r="57" spans="1:16" s="27" customFormat="1" ht="63" x14ac:dyDescent="0.25">
      <c r="A57" s="25" t="s">
        <v>9</v>
      </c>
      <c r="B57" s="15" t="s">
        <v>88</v>
      </c>
      <c r="C57" s="15" t="s">
        <v>89</v>
      </c>
      <c r="D57" s="28">
        <f>D58+D64+D65+D66</f>
        <v>19958761.299999997</v>
      </c>
      <c r="E57" s="28">
        <f>E58+E64+E65+E66</f>
        <v>22477013.200000003</v>
      </c>
      <c r="F57" s="24">
        <f t="shared" ref="F57:F73" si="30">E57-D57</f>
        <v>2518251.900000006</v>
      </c>
      <c r="G57" s="26">
        <f t="shared" ref="G57:G73" si="31">E57/D57*100</f>
        <v>112.61727550196217</v>
      </c>
      <c r="H57" s="28">
        <f>H58+H64+H65+H66</f>
        <v>19887592.899999999</v>
      </c>
      <c r="I57" s="28">
        <f>I58+I64+I65+I66</f>
        <v>17986956.599999998</v>
      </c>
      <c r="J57" s="28">
        <f>J58+J64+J65+J66</f>
        <v>12330151.300000001</v>
      </c>
      <c r="K57" s="24">
        <f t="shared" ref="K57:K73" si="32">H57-E57</f>
        <v>-2589420.3000000045</v>
      </c>
      <c r="L57" s="26">
        <f t="shared" ref="L57:L73" si="33">H57/E57*100</f>
        <v>88.479695780932303</v>
      </c>
      <c r="M57" s="24">
        <f t="shared" ref="M57:M73" si="34">I57-H57</f>
        <v>-1900636.3000000007</v>
      </c>
      <c r="N57" s="26">
        <f t="shared" ref="N57:N73" si="35">I57/H57*100</f>
        <v>90.443105359422347</v>
      </c>
      <c r="O57" s="24">
        <f t="shared" ref="O57:O73" si="36">J57-I57</f>
        <v>-5656805.299999997</v>
      </c>
      <c r="P57" s="26">
        <f t="shared" ref="P57:P73" si="37">J57/I57*100</f>
        <v>68.550514543410884</v>
      </c>
    </row>
    <row r="58" spans="1:16" s="27" customFormat="1" ht="31.5" x14ac:dyDescent="0.25">
      <c r="A58" s="14" t="s">
        <v>9</v>
      </c>
      <c r="B58" s="15" t="s">
        <v>91</v>
      </c>
      <c r="C58" s="15" t="s">
        <v>92</v>
      </c>
      <c r="D58" s="28">
        <f>SUM(D59:D63)</f>
        <v>10575418.799999999</v>
      </c>
      <c r="E58" s="28">
        <f>SUM(E59:E63)</f>
        <v>10843501.300000001</v>
      </c>
      <c r="F58" s="24">
        <f t="shared" si="30"/>
        <v>268082.50000000186</v>
      </c>
      <c r="G58" s="26">
        <f t="shared" si="31"/>
        <v>102.53495871009856</v>
      </c>
      <c r="H58" s="28">
        <f>SUM(H59:H62)</f>
        <v>10843501.300000001</v>
      </c>
      <c r="I58" s="28">
        <f>SUM(I59:I62)</f>
        <v>10000672.5</v>
      </c>
      <c r="J58" s="28">
        <f>SUM(J59:J62)</f>
        <v>10000672.5</v>
      </c>
      <c r="K58" s="24">
        <f t="shared" si="32"/>
        <v>0</v>
      </c>
      <c r="L58" s="26">
        <f t="shared" si="33"/>
        <v>100</v>
      </c>
      <c r="M58" s="24">
        <f t="shared" si="34"/>
        <v>-842828.80000000075</v>
      </c>
      <c r="N58" s="26">
        <f t="shared" si="35"/>
        <v>92.227337124033909</v>
      </c>
      <c r="O58" s="24">
        <f t="shared" si="36"/>
        <v>0</v>
      </c>
      <c r="P58" s="26">
        <f t="shared" si="37"/>
        <v>100</v>
      </c>
    </row>
    <row r="59" spans="1:16" s="27" customFormat="1" ht="31.5" x14ac:dyDescent="0.25">
      <c r="A59" s="14" t="s">
        <v>90</v>
      </c>
      <c r="B59" s="15" t="s">
        <v>110</v>
      </c>
      <c r="C59" s="15" t="s">
        <v>111</v>
      </c>
      <c r="D59" s="28">
        <v>9374943.9000000004</v>
      </c>
      <c r="E59" s="28">
        <v>10312438.300000001</v>
      </c>
      <c r="F59" s="24">
        <f t="shared" si="30"/>
        <v>937494.40000000037</v>
      </c>
      <c r="G59" s="26">
        <f t="shared" si="31"/>
        <v>110.0000001066673</v>
      </c>
      <c r="H59" s="28">
        <v>10312438.300000001</v>
      </c>
      <c r="I59" s="28">
        <v>10000672.5</v>
      </c>
      <c r="J59" s="28">
        <v>10000672.5</v>
      </c>
      <c r="K59" s="24">
        <f t="shared" si="32"/>
        <v>0</v>
      </c>
      <c r="L59" s="26">
        <f t="shared" si="33"/>
        <v>100</v>
      </c>
      <c r="M59" s="24">
        <f t="shared" si="34"/>
        <v>-311765.80000000075</v>
      </c>
      <c r="N59" s="26">
        <f t="shared" si="35"/>
        <v>96.976798396941675</v>
      </c>
      <c r="O59" s="24">
        <f t="shared" si="36"/>
        <v>0</v>
      </c>
      <c r="P59" s="26">
        <f t="shared" si="37"/>
        <v>100</v>
      </c>
    </row>
    <row r="60" spans="1:16" s="27" customFormat="1" ht="31.5" x14ac:dyDescent="0.25">
      <c r="A60" s="14" t="s">
        <v>90</v>
      </c>
      <c r="B60" s="15" t="s">
        <v>139</v>
      </c>
      <c r="C60" s="15" t="s">
        <v>141</v>
      </c>
      <c r="D60" s="28">
        <v>623700</v>
      </c>
      <c r="E60" s="28">
        <v>0</v>
      </c>
      <c r="F60" s="24">
        <f t="shared" si="30"/>
        <v>-623700</v>
      </c>
      <c r="G60" s="26">
        <f t="shared" si="31"/>
        <v>0</v>
      </c>
      <c r="H60" s="24">
        <v>0</v>
      </c>
      <c r="I60" s="24">
        <v>0</v>
      </c>
      <c r="J60" s="28">
        <v>0</v>
      </c>
      <c r="K60" s="24">
        <f t="shared" si="32"/>
        <v>0</v>
      </c>
      <c r="L60" s="26">
        <v>0</v>
      </c>
      <c r="M60" s="24">
        <f t="shared" si="34"/>
        <v>0</v>
      </c>
      <c r="N60" s="26">
        <v>0</v>
      </c>
      <c r="O60" s="24">
        <f t="shared" si="36"/>
        <v>0</v>
      </c>
      <c r="P60" s="26">
        <v>0</v>
      </c>
    </row>
    <row r="61" spans="1:16" s="27" customFormat="1" ht="47.25" x14ac:dyDescent="0.25">
      <c r="A61" s="14" t="s">
        <v>90</v>
      </c>
      <c r="B61" s="15" t="s">
        <v>140</v>
      </c>
      <c r="C61" s="15" t="s">
        <v>112</v>
      </c>
      <c r="D61" s="24">
        <v>357964</v>
      </c>
      <c r="E61" s="24">
        <v>531063</v>
      </c>
      <c r="F61" s="24">
        <f t="shared" si="30"/>
        <v>173099</v>
      </c>
      <c r="G61" s="26">
        <f t="shared" si="31"/>
        <v>148.35653864634432</v>
      </c>
      <c r="H61" s="24">
        <v>531063</v>
      </c>
      <c r="I61" s="24">
        <v>0</v>
      </c>
      <c r="J61" s="24">
        <v>0</v>
      </c>
      <c r="K61" s="24">
        <f t="shared" si="32"/>
        <v>0</v>
      </c>
      <c r="L61" s="26">
        <f t="shared" si="33"/>
        <v>100</v>
      </c>
      <c r="M61" s="24">
        <f t="shared" si="34"/>
        <v>-531063</v>
      </c>
      <c r="N61" s="26">
        <f t="shared" si="35"/>
        <v>0</v>
      </c>
      <c r="O61" s="24">
        <f t="shared" si="36"/>
        <v>0</v>
      </c>
      <c r="P61" s="26">
        <v>0</v>
      </c>
    </row>
    <row r="62" spans="1:16" s="27" customFormat="1" ht="63" x14ac:dyDescent="0.25">
      <c r="A62" s="14" t="s">
        <v>90</v>
      </c>
      <c r="B62" s="111" t="s">
        <v>142</v>
      </c>
      <c r="C62" s="15" t="s">
        <v>143</v>
      </c>
      <c r="D62" s="24">
        <v>186362.2</v>
      </c>
      <c r="E62" s="24">
        <v>0</v>
      </c>
      <c r="F62" s="24">
        <f t="shared" si="30"/>
        <v>-186362.2</v>
      </c>
      <c r="G62" s="26">
        <f t="shared" si="31"/>
        <v>0</v>
      </c>
      <c r="H62" s="24">
        <v>0</v>
      </c>
      <c r="I62" s="24">
        <v>0</v>
      </c>
      <c r="J62" s="24">
        <v>0</v>
      </c>
      <c r="K62" s="24">
        <f t="shared" si="32"/>
        <v>0</v>
      </c>
      <c r="L62" s="26">
        <v>0</v>
      </c>
      <c r="M62" s="24">
        <f t="shared" si="34"/>
        <v>0</v>
      </c>
      <c r="N62" s="26">
        <v>0</v>
      </c>
      <c r="O62" s="24">
        <f t="shared" si="36"/>
        <v>0</v>
      </c>
      <c r="P62" s="26">
        <v>0</v>
      </c>
    </row>
    <row r="63" spans="1:16" s="27" customFormat="1" ht="78.75" x14ac:dyDescent="0.25">
      <c r="A63" s="14" t="s">
        <v>90</v>
      </c>
      <c r="B63" s="111" t="s">
        <v>577</v>
      </c>
      <c r="C63" s="15" t="s">
        <v>576</v>
      </c>
      <c r="D63" s="24">
        <v>32448.7</v>
      </c>
      <c r="E63" s="24">
        <v>0</v>
      </c>
      <c r="F63" s="24">
        <f t="shared" si="30"/>
        <v>-32448.7</v>
      </c>
      <c r="G63" s="26">
        <f t="shared" si="31"/>
        <v>0</v>
      </c>
      <c r="H63" s="24"/>
      <c r="I63" s="24"/>
      <c r="J63" s="24"/>
      <c r="K63" s="24">
        <f t="shared" si="32"/>
        <v>0</v>
      </c>
      <c r="L63" s="26">
        <v>0</v>
      </c>
      <c r="M63" s="24">
        <f t="shared" si="34"/>
        <v>0</v>
      </c>
      <c r="N63" s="26">
        <v>0</v>
      </c>
      <c r="O63" s="24">
        <f t="shared" si="36"/>
        <v>0</v>
      </c>
      <c r="P63" s="26">
        <v>0</v>
      </c>
    </row>
    <row r="64" spans="1:16" s="27" customFormat="1" ht="31.5" x14ac:dyDescent="0.25">
      <c r="A64" s="14" t="s">
        <v>9</v>
      </c>
      <c r="B64" s="15" t="s">
        <v>93</v>
      </c>
      <c r="C64" s="15" t="s">
        <v>94</v>
      </c>
      <c r="D64" s="28">
        <v>4575674.5999999996</v>
      </c>
      <c r="E64" s="28">
        <v>7853961.2999999998</v>
      </c>
      <c r="F64" s="24">
        <f t="shared" si="30"/>
        <v>3278286.7</v>
      </c>
      <c r="G64" s="26">
        <f t="shared" si="31"/>
        <v>171.64597543715195</v>
      </c>
      <c r="H64" s="28">
        <v>6859696.0999999996</v>
      </c>
      <c r="I64" s="28">
        <v>6936382</v>
      </c>
      <c r="J64" s="28">
        <v>1267757.6000000001</v>
      </c>
      <c r="K64" s="24">
        <f t="shared" si="32"/>
        <v>-994265.20000000019</v>
      </c>
      <c r="L64" s="26">
        <f t="shared" si="33"/>
        <v>87.340589518820266</v>
      </c>
      <c r="M64" s="24">
        <f t="shared" si="34"/>
        <v>76685.900000000373</v>
      </c>
      <c r="N64" s="26">
        <f t="shared" si="35"/>
        <v>101.11791978656315</v>
      </c>
      <c r="O64" s="24">
        <f t="shared" si="36"/>
        <v>-5668624.4000000004</v>
      </c>
      <c r="P64" s="26">
        <f t="shared" si="37"/>
        <v>18.276928808130812</v>
      </c>
    </row>
    <row r="65" spans="1:16" s="27" customFormat="1" ht="31.5" x14ac:dyDescent="0.25">
      <c r="A65" s="14" t="s">
        <v>9</v>
      </c>
      <c r="B65" s="15" t="s">
        <v>95</v>
      </c>
      <c r="C65" s="15" t="s">
        <v>96</v>
      </c>
      <c r="D65" s="28">
        <v>1486278.1</v>
      </c>
      <c r="E65" s="28">
        <v>1304433.6000000001</v>
      </c>
      <c r="F65" s="24">
        <f t="shared" si="30"/>
        <v>-181844.5</v>
      </c>
      <c r="G65" s="26">
        <f t="shared" si="31"/>
        <v>87.765109369504941</v>
      </c>
      <c r="H65" s="28">
        <v>640030.1</v>
      </c>
      <c r="I65" s="28">
        <v>689034.2</v>
      </c>
      <c r="J65" s="28">
        <v>700853.3</v>
      </c>
      <c r="K65" s="24">
        <f t="shared" si="32"/>
        <v>-664403.50000000012</v>
      </c>
      <c r="L65" s="26">
        <f t="shared" si="33"/>
        <v>49.065747769759987</v>
      </c>
      <c r="M65" s="24">
        <f t="shared" si="34"/>
        <v>49004.099999999977</v>
      </c>
      <c r="N65" s="26">
        <f t="shared" si="35"/>
        <v>107.65653052879856</v>
      </c>
      <c r="O65" s="24">
        <f t="shared" si="36"/>
        <v>11819.100000000093</v>
      </c>
      <c r="P65" s="26">
        <f t="shared" si="37"/>
        <v>101.71531398586602</v>
      </c>
    </row>
    <row r="66" spans="1:16" s="27" customFormat="1" x14ac:dyDescent="0.25">
      <c r="A66" s="14" t="s">
        <v>9</v>
      </c>
      <c r="B66" s="15" t="s">
        <v>97</v>
      </c>
      <c r="C66" s="15" t="s">
        <v>98</v>
      </c>
      <c r="D66" s="28">
        <v>3321389.8</v>
      </c>
      <c r="E66" s="28">
        <v>2475117</v>
      </c>
      <c r="F66" s="24">
        <f t="shared" si="30"/>
        <v>-846272.79999999981</v>
      </c>
      <c r="G66" s="26">
        <f t="shared" si="31"/>
        <v>74.520521499764953</v>
      </c>
      <c r="H66" s="28">
        <v>1544365.4</v>
      </c>
      <c r="I66" s="28">
        <v>360867.9</v>
      </c>
      <c r="J66" s="28">
        <v>360867.9</v>
      </c>
      <c r="K66" s="24">
        <f t="shared" si="32"/>
        <v>-930751.60000000009</v>
      </c>
      <c r="L66" s="26">
        <f t="shared" si="33"/>
        <v>62.395652407542748</v>
      </c>
      <c r="M66" s="24">
        <f t="shared" si="34"/>
        <v>-1183497.5</v>
      </c>
      <c r="N66" s="26">
        <f t="shared" si="35"/>
        <v>23.366743388578897</v>
      </c>
      <c r="O66" s="24">
        <f t="shared" si="36"/>
        <v>0</v>
      </c>
      <c r="P66" s="26">
        <f t="shared" si="37"/>
        <v>100</v>
      </c>
    </row>
    <row r="67" spans="1:16" s="27" customFormat="1" ht="63" x14ac:dyDescent="0.25">
      <c r="A67" s="14" t="s">
        <v>9</v>
      </c>
      <c r="B67" s="15" t="s">
        <v>99</v>
      </c>
      <c r="C67" s="29" t="s">
        <v>100</v>
      </c>
      <c r="D67" s="28">
        <v>24606.6</v>
      </c>
      <c r="E67" s="28">
        <v>129696.7</v>
      </c>
      <c r="F67" s="24">
        <f t="shared" si="30"/>
        <v>105090.1</v>
      </c>
      <c r="G67" s="26">
        <f t="shared" si="31"/>
        <v>527.08094576251904</v>
      </c>
      <c r="H67" s="28">
        <v>49344</v>
      </c>
      <c r="I67" s="28">
        <v>0</v>
      </c>
      <c r="J67" s="28">
        <v>0</v>
      </c>
      <c r="K67" s="24">
        <f t="shared" si="32"/>
        <v>-80352.7</v>
      </c>
      <c r="L67" s="26">
        <f t="shared" si="33"/>
        <v>38.045686590329595</v>
      </c>
      <c r="M67" s="24">
        <f t="shared" si="34"/>
        <v>-49344</v>
      </c>
      <c r="N67" s="26">
        <f t="shared" si="35"/>
        <v>0</v>
      </c>
      <c r="O67" s="24">
        <f t="shared" si="36"/>
        <v>0</v>
      </c>
      <c r="P67" s="26">
        <v>0</v>
      </c>
    </row>
    <row r="68" spans="1:16" s="27" customFormat="1" ht="31.5" x14ac:dyDescent="0.25">
      <c r="A68" s="14" t="s">
        <v>9</v>
      </c>
      <c r="B68" s="15" t="s">
        <v>144</v>
      </c>
      <c r="C68" s="29" t="s">
        <v>145</v>
      </c>
      <c r="D68" s="28">
        <v>15300.2</v>
      </c>
      <c r="E68" s="28">
        <v>16781.599999999999</v>
      </c>
      <c r="F68" s="24">
        <f t="shared" si="30"/>
        <v>1481.3999999999978</v>
      </c>
      <c r="G68" s="26">
        <f t="shared" si="31"/>
        <v>109.6822263761258</v>
      </c>
      <c r="H68" s="28">
        <v>0</v>
      </c>
      <c r="I68" s="28">
        <v>0</v>
      </c>
      <c r="J68" s="28">
        <v>0</v>
      </c>
      <c r="K68" s="24">
        <f t="shared" si="32"/>
        <v>-16781.599999999999</v>
      </c>
      <c r="L68" s="26">
        <f t="shared" si="33"/>
        <v>0</v>
      </c>
      <c r="M68" s="24">
        <f t="shared" si="34"/>
        <v>0</v>
      </c>
      <c r="N68" s="26">
        <v>0</v>
      </c>
      <c r="O68" s="24">
        <f t="shared" si="36"/>
        <v>0</v>
      </c>
      <c r="P68" s="26">
        <v>0</v>
      </c>
    </row>
    <row r="69" spans="1:16" s="27" customFormat="1" x14ac:dyDescent="0.25">
      <c r="A69" s="14" t="s">
        <v>9</v>
      </c>
      <c r="B69" s="111" t="s">
        <v>101</v>
      </c>
      <c r="C69" s="15" t="s">
        <v>102</v>
      </c>
      <c r="D69" s="24">
        <f>D70</f>
        <v>8839.7999999999993</v>
      </c>
      <c r="E69" s="24">
        <f>E70</f>
        <v>5200</v>
      </c>
      <c r="F69" s="24">
        <f t="shared" si="30"/>
        <v>-3639.7999999999993</v>
      </c>
      <c r="G69" s="26">
        <f t="shared" si="31"/>
        <v>58.824860290956813</v>
      </c>
      <c r="H69" s="24">
        <f>H70</f>
        <v>5200</v>
      </c>
      <c r="I69" s="24">
        <f t="shared" ref="I69:J69" si="38">I70</f>
        <v>5200</v>
      </c>
      <c r="J69" s="24">
        <f t="shared" si="38"/>
        <v>5200</v>
      </c>
      <c r="K69" s="24">
        <f t="shared" si="32"/>
        <v>0</v>
      </c>
      <c r="L69" s="26">
        <f t="shared" si="33"/>
        <v>100</v>
      </c>
      <c r="M69" s="24">
        <f t="shared" si="34"/>
        <v>0</v>
      </c>
      <c r="N69" s="26">
        <f t="shared" si="35"/>
        <v>100</v>
      </c>
      <c r="O69" s="24">
        <f t="shared" si="36"/>
        <v>0</v>
      </c>
      <c r="P69" s="26">
        <f t="shared" si="37"/>
        <v>100</v>
      </c>
    </row>
    <row r="70" spans="1:16" s="27" customFormat="1" ht="47.25" x14ac:dyDescent="0.25">
      <c r="A70" s="14" t="s">
        <v>9</v>
      </c>
      <c r="B70" s="111" t="s">
        <v>136</v>
      </c>
      <c r="C70" s="15" t="s">
        <v>137</v>
      </c>
      <c r="D70" s="24">
        <v>8839.7999999999993</v>
      </c>
      <c r="E70" s="24">
        <v>5200</v>
      </c>
      <c r="F70" s="24">
        <f t="shared" si="30"/>
        <v>-3639.7999999999993</v>
      </c>
      <c r="G70" s="26">
        <f t="shared" si="31"/>
        <v>58.824860290956813</v>
      </c>
      <c r="H70" s="24">
        <v>5200</v>
      </c>
      <c r="I70" s="24">
        <v>5200</v>
      </c>
      <c r="J70" s="24">
        <v>5200</v>
      </c>
      <c r="K70" s="24">
        <f t="shared" si="32"/>
        <v>0</v>
      </c>
      <c r="L70" s="26">
        <f t="shared" si="33"/>
        <v>100</v>
      </c>
      <c r="M70" s="24">
        <f t="shared" si="34"/>
        <v>0</v>
      </c>
      <c r="N70" s="26">
        <f t="shared" si="35"/>
        <v>100</v>
      </c>
      <c r="O70" s="24">
        <f t="shared" si="36"/>
        <v>0</v>
      </c>
      <c r="P70" s="26">
        <f t="shared" si="37"/>
        <v>100</v>
      </c>
    </row>
    <row r="71" spans="1:16" s="27" customFormat="1" ht="94.5" x14ac:dyDescent="0.25">
      <c r="A71" s="14" t="s">
        <v>9</v>
      </c>
      <c r="B71" s="111" t="s">
        <v>103</v>
      </c>
      <c r="C71" s="15" t="s">
        <v>575</v>
      </c>
      <c r="D71" s="24">
        <v>726730.4</v>
      </c>
      <c r="E71" s="24">
        <v>241521.1</v>
      </c>
      <c r="F71" s="24">
        <f t="shared" si="30"/>
        <v>-485209.30000000005</v>
      </c>
      <c r="G71" s="26">
        <f t="shared" si="31"/>
        <v>33.233933794430506</v>
      </c>
      <c r="H71" s="24">
        <v>0</v>
      </c>
      <c r="I71" s="24">
        <v>0</v>
      </c>
      <c r="J71" s="24">
        <v>0</v>
      </c>
      <c r="K71" s="24">
        <f t="shared" si="32"/>
        <v>-241521.1</v>
      </c>
      <c r="L71" s="26">
        <f t="shared" si="33"/>
        <v>0</v>
      </c>
      <c r="M71" s="24">
        <f t="shared" si="34"/>
        <v>0</v>
      </c>
      <c r="N71" s="26">
        <v>0</v>
      </c>
      <c r="O71" s="24">
        <f t="shared" si="36"/>
        <v>0</v>
      </c>
      <c r="P71" s="26">
        <v>0</v>
      </c>
    </row>
    <row r="72" spans="1:16" s="27" customFormat="1" ht="78.75" x14ac:dyDescent="0.25">
      <c r="A72" s="14" t="s">
        <v>9</v>
      </c>
      <c r="B72" s="111" t="s">
        <v>104</v>
      </c>
      <c r="C72" s="15" t="s">
        <v>105</v>
      </c>
      <c r="D72" s="24">
        <v>-57931.4</v>
      </c>
      <c r="E72" s="24">
        <v>-63638</v>
      </c>
      <c r="F72" s="24">
        <f t="shared" si="30"/>
        <v>-5706.5999999999985</v>
      </c>
      <c r="G72" s="26">
        <f t="shared" si="31"/>
        <v>109.85061641872973</v>
      </c>
      <c r="H72" s="24">
        <v>0</v>
      </c>
      <c r="I72" s="24">
        <v>0</v>
      </c>
      <c r="J72" s="24">
        <v>0</v>
      </c>
      <c r="K72" s="24">
        <f t="shared" si="32"/>
        <v>63638</v>
      </c>
      <c r="L72" s="26">
        <f t="shared" si="33"/>
        <v>0</v>
      </c>
      <c r="M72" s="24">
        <f t="shared" si="34"/>
        <v>0</v>
      </c>
      <c r="N72" s="26">
        <v>0</v>
      </c>
      <c r="O72" s="24">
        <f t="shared" si="36"/>
        <v>0</v>
      </c>
      <c r="P72" s="26">
        <v>0</v>
      </c>
    </row>
    <row r="73" spans="1:16" s="27" customFormat="1" x14ac:dyDescent="0.25">
      <c r="A73" s="110"/>
      <c r="B73" s="112"/>
      <c r="C73" s="115" t="s">
        <v>106</v>
      </c>
      <c r="D73" s="116">
        <f>D56+D6</f>
        <v>28766176.799999997</v>
      </c>
      <c r="E73" s="116">
        <f>E56+E6</f>
        <v>31884211.100000005</v>
      </c>
      <c r="F73" s="117">
        <f t="shared" si="30"/>
        <v>3118034.3000000082</v>
      </c>
      <c r="G73" s="118">
        <f t="shared" si="31"/>
        <v>110.83923776759936</v>
      </c>
      <c r="H73" s="116">
        <f>H56+H6</f>
        <v>29317169.5</v>
      </c>
      <c r="I73" s="116">
        <f>I56+I6</f>
        <v>27814409.699999996</v>
      </c>
      <c r="J73" s="116">
        <f>J56+J6</f>
        <v>21154948.200000003</v>
      </c>
      <c r="K73" s="117">
        <f t="shared" si="32"/>
        <v>-2567041.6000000052</v>
      </c>
      <c r="L73" s="118">
        <f t="shared" si="33"/>
        <v>91.948862739777795</v>
      </c>
      <c r="M73" s="117">
        <f t="shared" si="34"/>
        <v>-1502759.8000000045</v>
      </c>
      <c r="N73" s="118">
        <f t="shared" si="35"/>
        <v>94.874130669401751</v>
      </c>
      <c r="O73" s="117">
        <f t="shared" si="36"/>
        <v>-6659461.4999999925</v>
      </c>
      <c r="P73" s="118">
        <f t="shared" si="37"/>
        <v>76.057512735925542</v>
      </c>
    </row>
    <row r="74" spans="1:16" s="27" customFormat="1" x14ac:dyDescent="0.25">
      <c r="D74" s="30"/>
      <c r="E74" s="30"/>
      <c r="F74" s="31"/>
      <c r="G74" s="32"/>
      <c r="H74" s="30"/>
      <c r="I74" s="30"/>
      <c r="J74" s="30"/>
      <c r="K74" s="30"/>
      <c r="L74" s="33"/>
      <c r="M74" s="30"/>
      <c r="N74" s="33"/>
      <c r="O74" s="30"/>
      <c r="P74" s="33"/>
    </row>
    <row r="75" spans="1:16" s="27" customFormat="1" x14ac:dyDescent="0.25">
      <c r="D75" s="30"/>
      <c r="E75" s="30"/>
      <c r="F75" s="31"/>
      <c r="G75" s="32"/>
      <c r="H75" s="30"/>
      <c r="I75" s="30"/>
      <c r="J75" s="30"/>
      <c r="K75" s="30"/>
      <c r="L75" s="33"/>
      <c r="M75" s="30"/>
      <c r="N75" s="33"/>
      <c r="O75" s="30"/>
      <c r="P75" s="33"/>
    </row>
  </sheetData>
  <mergeCells count="10">
    <mergeCell ref="K3:P3"/>
    <mergeCell ref="M4:N4"/>
    <mergeCell ref="O4:P4"/>
    <mergeCell ref="D1:J1"/>
    <mergeCell ref="A3:C4"/>
    <mergeCell ref="D3:D5"/>
    <mergeCell ref="E3:E5"/>
    <mergeCell ref="F3:G4"/>
    <mergeCell ref="H3:J4"/>
    <mergeCell ref="K4:L4"/>
  </mergeCells>
  <pageMargins left="0.19685039370078741" right="0.19685039370078741" top="0.27559055118110237" bottom="0.35433070866141736" header="0.15748031496062992" footer="0.15748031496062992"/>
  <pageSetup paperSize="9" scale="42" fitToHeight="8"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1"/>
  <sheetViews>
    <sheetView workbookViewId="0">
      <selection activeCell="E28" sqref="E28"/>
    </sheetView>
  </sheetViews>
  <sheetFormatPr defaultRowHeight="18.75" x14ac:dyDescent="0.3"/>
  <cols>
    <col min="1" max="1" width="11.7109375" style="40" customWidth="1"/>
    <col min="2" max="2" width="29.42578125" style="40" customWidth="1"/>
    <col min="3" max="3" width="67.7109375" style="40" customWidth="1"/>
    <col min="4" max="4" width="30.7109375" style="96" customWidth="1"/>
    <col min="5" max="5" width="24.28515625" style="86" customWidth="1"/>
    <col min="6" max="6" width="26.5703125" style="40" customWidth="1"/>
    <col min="7" max="7" width="24.28515625" style="40" customWidth="1"/>
    <col min="8" max="8" width="24.85546875" style="40" customWidth="1"/>
    <col min="9" max="10" width="20.28515625" style="40" customWidth="1"/>
    <col min="11" max="13" width="18.140625" style="40" bestFit="1" customWidth="1"/>
    <col min="14" max="14" width="16.28515625" style="40" bestFit="1" customWidth="1"/>
    <col min="15" max="16" width="18.140625" style="40" bestFit="1" customWidth="1"/>
    <col min="17" max="18" width="16.28515625" style="40" bestFit="1" customWidth="1"/>
    <col min="19" max="252" width="9.140625" style="40"/>
    <col min="253" max="253" width="11.7109375" style="40" customWidth="1"/>
    <col min="254" max="254" width="29.42578125" style="40" customWidth="1"/>
    <col min="255" max="255" width="67.7109375" style="40" customWidth="1"/>
    <col min="256" max="259" width="0" style="40" hidden="1" customWidth="1"/>
    <col min="260" max="260" width="26.5703125" style="40" customWidth="1"/>
    <col min="261" max="262" width="0" style="40" hidden="1" customWidth="1"/>
    <col min="263" max="263" width="24.28515625" style="40" customWidth="1"/>
    <col min="264" max="264" width="24.85546875" style="40" customWidth="1"/>
    <col min="265" max="266" width="20.28515625" style="40" customWidth="1"/>
    <col min="267" max="269" width="18.140625" style="40" bestFit="1" customWidth="1"/>
    <col min="270" max="270" width="16.28515625" style="40" bestFit="1" customWidth="1"/>
    <col min="271" max="272" width="18.140625" style="40" bestFit="1" customWidth="1"/>
    <col min="273" max="274" width="16.28515625" style="40" bestFit="1" customWidth="1"/>
    <col min="275" max="508" width="9.140625" style="40"/>
    <col min="509" max="509" width="11.7109375" style="40" customWidth="1"/>
    <col min="510" max="510" width="29.42578125" style="40" customWidth="1"/>
    <col min="511" max="511" width="67.7109375" style="40" customWidth="1"/>
    <col min="512" max="515" width="0" style="40" hidden="1" customWidth="1"/>
    <col min="516" max="516" width="26.5703125" style="40" customWidth="1"/>
    <col min="517" max="518" width="0" style="40" hidden="1" customWidth="1"/>
    <col min="519" max="519" width="24.28515625" style="40" customWidth="1"/>
    <col min="520" max="520" width="24.85546875" style="40" customWidth="1"/>
    <col min="521" max="522" width="20.28515625" style="40" customWidth="1"/>
    <col min="523" max="525" width="18.140625" style="40" bestFit="1" customWidth="1"/>
    <col min="526" max="526" width="16.28515625" style="40" bestFit="1" customWidth="1"/>
    <col min="527" max="528" width="18.140625" style="40" bestFit="1" customWidth="1"/>
    <col min="529" max="530" width="16.28515625" style="40" bestFit="1" customWidth="1"/>
    <col min="531" max="764" width="9.140625" style="40"/>
    <col min="765" max="765" width="11.7109375" style="40" customWidth="1"/>
    <col min="766" max="766" width="29.42578125" style="40" customWidth="1"/>
    <col min="767" max="767" width="67.7109375" style="40" customWidth="1"/>
    <col min="768" max="771" width="0" style="40" hidden="1" customWidth="1"/>
    <col min="772" max="772" width="26.5703125" style="40" customWidth="1"/>
    <col min="773" max="774" width="0" style="40" hidden="1" customWidth="1"/>
    <col min="775" max="775" width="24.28515625" style="40" customWidth="1"/>
    <col min="776" max="776" width="24.85546875" style="40" customWidth="1"/>
    <col min="777" max="778" width="20.28515625" style="40" customWidth="1"/>
    <col min="779" max="781" width="18.140625" style="40" bestFit="1" customWidth="1"/>
    <col min="782" max="782" width="16.28515625" style="40" bestFit="1" customWidth="1"/>
    <col min="783" max="784" width="18.140625" style="40" bestFit="1" customWidth="1"/>
    <col min="785" max="786" width="16.28515625" style="40" bestFit="1" customWidth="1"/>
    <col min="787" max="1020" width="9.140625" style="40"/>
    <col min="1021" max="1021" width="11.7109375" style="40" customWidth="1"/>
    <col min="1022" max="1022" width="29.42578125" style="40" customWidth="1"/>
    <col min="1023" max="1023" width="67.7109375" style="40" customWidth="1"/>
    <col min="1024" max="1027" width="0" style="40" hidden="1" customWidth="1"/>
    <col min="1028" max="1028" width="26.5703125" style="40" customWidth="1"/>
    <col min="1029" max="1030" width="0" style="40" hidden="1" customWidth="1"/>
    <col min="1031" max="1031" width="24.28515625" style="40" customWidth="1"/>
    <col min="1032" max="1032" width="24.85546875" style="40" customWidth="1"/>
    <col min="1033" max="1034" width="20.28515625" style="40" customWidth="1"/>
    <col min="1035" max="1037" width="18.140625" style="40" bestFit="1" customWidth="1"/>
    <col min="1038" max="1038" width="16.28515625" style="40" bestFit="1" customWidth="1"/>
    <col min="1039" max="1040" width="18.140625" style="40" bestFit="1" customWidth="1"/>
    <col min="1041" max="1042" width="16.28515625" style="40" bestFit="1" customWidth="1"/>
    <col min="1043" max="1276" width="9.140625" style="40"/>
    <col min="1277" max="1277" width="11.7109375" style="40" customWidth="1"/>
    <col min="1278" max="1278" width="29.42578125" style="40" customWidth="1"/>
    <col min="1279" max="1279" width="67.7109375" style="40" customWidth="1"/>
    <col min="1280" max="1283" width="0" style="40" hidden="1" customWidth="1"/>
    <col min="1284" max="1284" width="26.5703125" style="40" customWidth="1"/>
    <col min="1285" max="1286" width="0" style="40" hidden="1" customWidth="1"/>
    <col min="1287" max="1287" width="24.28515625" style="40" customWidth="1"/>
    <col min="1288" max="1288" width="24.85546875" style="40" customWidth="1"/>
    <col min="1289" max="1290" width="20.28515625" style="40" customWidth="1"/>
    <col min="1291" max="1293" width="18.140625" style="40" bestFit="1" customWidth="1"/>
    <col min="1294" max="1294" width="16.28515625" style="40" bestFit="1" customWidth="1"/>
    <col min="1295" max="1296" width="18.140625" style="40" bestFit="1" customWidth="1"/>
    <col min="1297" max="1298" width="16.28515625" style="40" bestFit="1" customWidth="1"/>
    <col min="1299" max="1532" width="9.140625" style="40"/>
    <col min="1533" max="1533" width="11.7109375" style="40" customWidth="1"/>
    <col min="1534" max="1534" width="29.42578125" style="40" customWidth="1"/>
    <col min="1535" max="1535" width="67.7109375" style="40" customWidth="1"/>
    <col min="1536" max="1539" width="0" style="40" hidden="1" customWidth="1"/>
    <col min="1540" max="1540" width="26.5703125" style="40" customWidth="1"/>
    <col min="1541" max="1542" width="0" style="40" hidden="1" customWidth="1"/>
    <col min="1543" max="1543" width="24.28515625" style="40" customWidth="1"/>
    <col min="1544" max="1544" width="24.85546875" style="40" customWidth="1"/>
    <col min="1545" max="1546" width="20.28515625" style="40" customWidth="1"/>
    <col min="1547" max="1549" width="18.140625" style="40" bestFit="1" customWidth="1"/>
    <col min="1550" max="1550" width="16.28515625" style="40" bestFit="1" customWidth="1"/>
    <col min="1551" max="1552" width="18.140625" style="40" bestFit="1" customWidth="1"/>
    <col min="1553" max="1554" width="16.28515625" style="40" bestFit="1" customWidth="1"/>
    <col min="1555" max="1788" width="9.140625" style="40"/>
    <col min="1789" max="1789" width="11.7109375" style="40" customWidth="1"/>
    <col min="1790" max="1790" width="29.42578125" style="40" customWidth="1"/>
    <col min="1791" max="1791" width="67.7109375" style="40" customWidth="1"/>
    <col min="1792" max="1795" width="0" style="40" hidden="1" customWidth="1"/>
    <col min="1796" max="1796" width="26.5703125" style="40" customWidth="1"/>
    <col min="1797" max="1798" width="0" style="40" hidden="1" customWidth="1"/>
    <col min="1799" max="1799" width="24.28515625" style="40" customWidth="1"/>
    <col min="1800" max="1800" width="24.85546875" style="40" customWidth="1"/>
    <col min="1801" max="1802" width="20.28515625" style="40" customWidth="1"/>
    <col min="1803" max="1805" width="18.140625" style="40" bestFit="1" customWidth="1"/>
    <col min="1806" max="1806" width="16.28515625" style="40" bestFit="1" customWidth="1"/>
    <col min="1807" max="1808" width="18.140625" style="40" bestFit="1" customWidth="1"/>
    <col min="1809" max="1810" width="16.28515625" style="40" bestFit="1" customWidth="1"/>
    <col min="1811" max="2044" width="9.140625" style="40"/>
    <col min="2045" max="2045" width="11.7109375" style="40" customWidth="1"/>
    <col min="2046" max="2046" width="29.42578125" style="40" customWidth="1"/>
    <col min="2047" max="2047" width="67.7109375" style="40" customWidth="1"/>
    <col min="2048" max="2051" width="0" style="40" hidden="1" customWidth="1"/>
    <col min="2052" max="2052" width="26.5703125" style="40" customWidth="1"/>
    <col min="2053" max="2054" width="0" style="40" hidden="1" customWidth="1"/>
    <col min="2055" max="2055" width="24.28515625" style="40" customWidth="1"/>
    <col min="2056" max="2056" width="24.85546875" style="40" customWidth="1"/>
    <col min="2057" max="2058" width="20.28515625" style="40" customWidth="1"/>
    <col min="2059" max="2061" width="18.140625" style="40" bestFit="1" customWidth="1"/>
    <col min="2062" max="2062" width="16.28515625" style="40" bestFit="1" customWidth="1"/>
    <col min="2063" max="2064" width="18.140625" style="40" bestFit="1" customWidth="1"/>
    <col min="2065" max="2066" width="16.28515625" style="40" bestFit="1" customWidth="1"/>
    <col min="2067" max="2300" width="9.140625" style="40"/>
    <col min="2301" max="2301" width="11.7109375" style="40" customWidth="1"/>
    <col min="2302" max="2302" width="29.42578125" style="40" customWidth="1"/>
    <col min="2303" max="2303" width="67.7109375" style="40" customWidth="1"/>
    <col min="2304" max="2307" width="0" style="40" hidden="1" customWidth="1"/>
    <col min="2308" max="2308" width="26.5703125" style="40" customWidth="1"/>
    <col min="2309" max="2310" width="0" style="40" hidden="1" customWidth="1"/>
    <col min="2311" max="2311" width="24.28515625" style="40" customWidth="1"/>
    <col min="2312" max="2312" width="24.85546875" style="40" customWidth="1"/>
    <col min="2313" max="2314" width="20.28515625" style="40" customWidth="1"/>
    <col min="2315" max="2317" width="18.140625" style="40" bestFit="1" customWidth="1"/>
    <col min="2318" max="2318" width="16.28515625" style="40" bestFit="1" customWidth="1"/>
    <col min="2319" max="2320" width="18.140625" style="40" bestFit="1" customWidth="1"/>
    <col min="2321" max="2322" width="16.28515625" style="40" bestFit="1" customWidth="1"/>
    <col min="2323" max="2556" width="9.140625" style="40"/>
    <col min="2557" max="2557" width="11.7109375" style="40" customWidth="1"/>
    <col min="2558" max="2558" width="29.42578125" style="40" customWidth="1"/>
    <col min="2559" max="2559" width="67.7109375" style="40" customWidth="1"/>
    <col min="2560" max="2563" width="0" style="40" hidden="1" customWidth="1"/>
    <col min="2564" max="2564" width="26.5703125" style="40" customWidth="1"/>
    <col min="2565" max="2566" width="0" style="40" hidden="1" customWidth="1"/>
    <col min="2567" max="2567" width="24.28515625" style="40" customWidth="1"/>
    <col min="2568" max="2568" width="24.85546875" style="40" customWidth="1"/>
    <col min="2569" max="2570" width="20.28515625" style="40" customWidth="1"/>
    <col min="2571" max="2573" width="18.140625" style="40" bestFit="1" customWidth="1"/>
    <col min="2574" max="2574" width="16.28515625" style="40" bestFit="1" customWidth="1"/>
    <col min="2575" max="2576" width="18.140625" style="40" bestFit="1" customWidth="1"/>
    <col min="2577" max="2578" width="16.28515625" style="40" bestFit="1" customWidth="1"/>
    <col min="2579" max="2812" width="9.140625" style="40"/>
    <col min="2813" max="2813" width="11.7109375" style="40" customWidth="1"/>
    <col min="2814" max="2814" width="29.42578125" style="40" customWidth="1"/>
    <col min="2815" max="2815" width="67.7109375" style="40" customWidth="1"/>
    <col min="2816" max="2819" width="0" style="40" hidden="1" customWidth="1"/>
    <col min="2820" max="2820" width="26.5703125" style="40" customWidth="1"/>
    <col min="2821" max="2822" width="0" style="40" hidden="1" customWidth="1"/>
    <col min="2823" max="2823" width="24.28515625" style="40" customWidth="1"/>
    <col min="2824" max="2824" width="24.85546875" style="40" customWidth="1"/>
    <col min="2825" max="2826" width="20.28515625" style="40" customWidth="1"/>
    <col min="2827" max="2829" width="18.140625" style="40" bestFit="1" customWidth="1"/>
    <col min="2830" max="2830" width="16.28515625" style="40" bestFit="1" customWidth="1"/>
    <col min="2831" max="2832" width="18.140625" style="40" bestFit="1" customWidth="1"/>
    <col min="2833" max="2834" width="16.28515625" style="40" bestFit="1" customWidth="1"/>
    <col min="2835" max="3068" width="9.140625" style="40"/>
    <col min="3069" max="3069" width="11.7109375" style="40" customWidth="1"/>
    <col min="3070" max="3070" width="29.42578125" style="40" customWidth="1"/>
    <col min="3071" max="3071" width="67.7109375" style="40" customWidth="1"/>
    <col min="3072" max="3075" width="0" style="40" hidden="1" customWidth="1"/>
    <col min="3076" max="3076" width="26.5703125" style="40" customWidth="1"/>
    <col min="3077" max="3078" width="0" style="40" hidden="1" customWidth="1"/>
    <col min="3079" max="3079" width="24.28515625" style="40" customWidth="1"/>
    <col min="3080" max="3080" width="24.85546875" style="40" customWidth="1"/>
    <col min="3081" max="3082" width="20.28515625" style="40" customWidth="1"/>
    <col min="3083" max="3085" width="18.140625" style="40" bestFit="1" customWidth="1"/>
    <col min="3086" max="3086" width="16.28515625" style="40" bestFit="1" customWidth="1"/>
    <col min="3087" max="3088" width="18.140625" style="40" bestFit="1" customWidth="1"/>
    <col min="3089" max="3090" width="16.28515625" style="40" bestFit="1" customWidth="1"/>
    <col min="3091" max="3324" width="9.140625" style="40"/>
    <col min="3325" max="3325" width="11.7109375" style="40" customWidth="1"/>
    <col min="3326" max="3326" width="29.42578125" style="40" customWidth="1"/>
    <col min="3327" max="3327" width="67.7109375" style="40" customWidth="1"/>
    <col min="3328" max="3331" width="0" style="40" hidden="1" customWidth="1"/>
    <col min="3332" max="3332" width="26.5703125" style="40" customWidth="1"/>
    <col min="3333" max="3334" width="0" style="40" hidden="1" customWidth="1"/>
    <col min="3335" max="3335" width="24.28515625" style="40" customWidth="1"/>
    <col min="3336" max="3336" width="24.85546875" style="40" customWidth="1"/>
    <col min="3337" max="3338" width="20.28515625" style="40" customWidth="1"/>
    <col min="3339" max="3341" width="18.140625" style="40" bestFit="1" customWidth="1"/>
    <col min="3342" max="3342" width="16.28515625" style="40" bestFit="1" customWidth="1"/>
    <col min="3343" max="3344" width="18.140625" style="40" bestFit="1" customWidth="1"/>
    <col min="3345" max="3346" width="16.28515625" style="40" bestFit="1" customWidth="1"/>
    <col min="3347" max="3580" width="9.140625" style="40"/>
    <col min="3581" max="3581" width="11.7109375" style="40" customWidth="1"/>
    <col min="3582" max="3582" width="29.42578125" style="40" customWidth="1"/>
    <col min="3583" max="3583" width="67.7109375" style="40" customWidth="1"/>
    <col min="3584" max="3587" width="0" style="40" hidden="1" customWidth="1"/>
    <col min="3588" max="3588" width="26.5703125" style="40" customWidth="1"/>
    <col min="3589" max="3590" width="0" style="40" hidden="1" customWidth="1"/>
    <col min="3591" max="3591" width="24.28515625" style="40" customWidth="1"/>
    <col min="3592" max="3592" width="24.85546875" style="40" customWidth="1"/>
    <col min="3593" max="3594" width="20.28515625" style="40" customWidth="1"/>
    <col min="3595" max="3597" width="18.140625" style="40" bestFit="1" customWidth="1"/>
    <col min="3598" max="3598" width="16.28515625" style="40" bestFit="1" customWidth="1"/>
    <col min="3599" max="3600" width="18.140625" style="40" bestFit="1" customWidth="1"/>
    <col min="3601" max="3602" width="16.28515625" style="40" bestFit="1" customWidth="1"/>
    <col min="3603" max="3836" width="9.140625" style="40"/>
    <col min="3837" max="3837" width="11.7109375" style="40" customWidth="1"/>
    <col min="3838" max="3838" width="29.42578125" style="40" customWidth="1"/>
    <col min="3839" max="3839" width="67.7109375" style="40" customWidth="1"/>
    <col min="3840" max="3843" width="0" style="40" hidden="1" customWidth="1"/>
    <col min="3844" max="3844" width="26.5703125" style="40" customWidth="1"/>
    <col min="3845" max="3846" width="0" style="40" hidden="1" customWidth="1"/>
    <col min="3847" max="3847" width="24.28515625" style="40" customWidth="1"/>
    <col min="3848" max="3848" width="24.85546875" style="40" customWidth="1"/>
    <col min="3849" max="3850" width="20.28515625" style="40" customWidth="1"/>
    <col min="3851" max="3853" width="18.140625" style="40" bestFit="1" customWidth="1"/>
    <col min="3854" max="3854" width="16.28515625" style="40" bestFit="1" customWidth="1"/>
    <col min="3855" max="3856" width="18.140625" style="40" bestFit="1" customWidth="1"/>
    <col min="3857" max="3858" width="16.28515625" style="40" bestFit="1" customWidth="1"/>
    <col min="3859" max="4092" width="9.140625" style="40"/>
    <col min="4093" max="4093" width="11.7109375" style="40" customWidth="1"/>
    <col min="4094" max="4094" width="29.42578125" style="40" customWidth="1"/>
    <col min="4095" max="4095" width="67.7109375" style="40" customWidth="1"/>
    <col min="4096" max="4099" width="0" style="40" hidden="1" customWidth="1"/>
    <col min="4100" max="4100" width="26.5703125" style="40" customWidth="1"/>
    <col min="4101" max="4102" width="0" style="40" hidden="1" customWidth="1"/>
    <col min="4103" max="4103" width="24.28515625" style="40" customWidth="1"/>
    <col min="4104" max="4104" width="24.85546875" style="40" customWidth="1"/>
    <col min="4105" max="4106" width="20.28515625" style="40" customWidth="1"/>
    <col min="4107" max="4109" width="18.140625" style="40" bestFit="1" customWidth="1"/>
    <col min="4110" max="4110" width="16.28515625" style="40" bestFit="1" customWidth="1"/>
    <col min="4111" max="4112" width="18.140625" style="40" bestFit="1" customWidth="1"/>
    <col min="4113" max="4114" width="16.28515625" style="40" bestFit="1" customWidth="1"/>
    <col min="4115" max="4348" width="9.140625" style="40"/>
    <col min="4349" max="4349" width="11.7109375" style="40" customWidth="1"/>
    <col min="4350" max="4350" width="29.42578125" style="40" customWidth="1"/>
    <col min="4351" max="4351" width="67.7109375" style="40" customWidth="1"/>
    <col min="4352" max="4355" width="0" style="40" hidden="1" customWidth="1"/>
    <col min="4356" max="4356" width="26.5703125" style="40" customWidth="1"/>
    <col min="4357" max="4358" width="0" style="40" hidden="1" customWidth="1"/>
    <col min="4359" max="4359" width="24.28515625" style="40" customWidth="1"/>
    <col min="4360" max="4360" width="24.85546875" style="40" customWidth="1"/>
    <col min="4361" max="4362" width="20.28515625" style="40" customWidth="1"/>
    <col min="4363" max="4365" width="18.140625" style="40" bestFit="1" customWidth="1"/>
    <col min="4366" max="4366" width="16.28515625" style="40" bestFit="1" customWidth="1"/>
    <col min="4367" max="4368" width="18.140625" style="40" bestFit="1" customWidth="1"/>
    <col min="4369" max="4370" width="16.28515625" style="40" bestFit="1" customWidth="1"/>
    <col min="4371" max="4604" width="9.140625" style="40"/>
    <col min="4605" max="4605" width="11.7109375" style="40" customWidth="1"/>
    <col min="4606" max="4606" width="29.42578125" style="40" customWidth="1"/>
    <col min="4607" max="4607" width="67.7109375" style="40" customWidth="1"/>
    <col min="4608" max="4611" width="0" style="40" hidden="1" customWidth="1"/>
    <col min="4612" max="4612" width="26.5703125" style="40" customWidth="1"/>
    <col min="4613" max="4614" width="0" style="40" hidden="1" customWidth="1"/>
    <col min="4615" max="4615" width="24.28515625" style="40" customWidth="1"/>
    <col min="4616" max="4616" width="24.85546875" style="40" customWidth="1"/>
    <col min="4617" max="4618" width="20.28515625" style="40" customWidth="1"/>
    <col min="4619" max="4621" width="18.140625" style="40" bestFit="1" customWidth="1"/>
    <col min="4622" max="4622" width="16.28515625" style="40" bestFit="1" customWidth="1"/>
    <col min="4623" max="4624" width="18.140625" style="40" bestFit="1" customWidth="1"/>
    <col min="4625" max="4626" width="16.28515625" style="40" bestFit="1" customWidth="1"/>
    <col min="4627" max="4860" width="9.140625" style="40"/>
    <col min="4861" max="4861" width="11.7109375" style="40" customWidth="1"/>
    <col min="4862" max="4862" width="29.42578125" style="40" customWidth="1"/>
    <col min="4863" max="4863" width="67.7109375" style="40" customWidth="1"/>
    <col min="4864" max="4867" width="0" style="40" hidden="1" customWidth="1"/>
    <col min="4868" max="4868" width="26.5703125" style="40" customWidth="1"/>
    <col min="4869" max="4870" width="0" style="40" hidden="1" customWidth="1"/>
    <col min="4871" max="4871" width="24.28515625" style="40" customWidth="1"/>
    <col min="4872" max="4872" width="24.85546875" style="40" customWidth="1"/>
    <col min="4873" max="4874" width="20.28515625" style="40" customWidth="1"/>
    <col min="4875" max="4877" width="18.140625" style="40" bestFit="1" customWidth="1"/>
    <col min="4878" max="4878" width="16.28515625" style="40" bestFit="1" customWidth="1"/>
    <col min="4879" max="4880" width="18.140625" style="40" bestFit="1" customWidth="1"/>
    <col min="4881" max="4882" width="16.28515625" style="40" bestFit="1" customWidth="1"/>
    <col min="4883" max="5116" width="9.140625" style="40"/>
    <col min="5117" max="5117" width="11.7109375" style="40" customWidth="1"/>
    <col min="5118" max="5118" width="29.42578125" style="40" customWidth="1"/>
    <col min="5119" max="5119" width="67.7109375" style="40" customWidth="1"/>
    <col min="5120" max="5123" width="0" style="40" hidden="1" customWidth="1"/>
    <col min="5124" max="5124" width="26.5703125" style="40" customWidth="1"/>
    <col min="5125" max="5126" width="0" style="40" hidden="1" customWidth="1"/>
    <col min="5127" max="5127" width="24.28515625" style="40" customWidth="1"/>
    <col min="5128" max="5128" width="24.85546875" style="40" customWidth="1"/>
    <col min="5129" max="5130" width="20.28515625" style="40" customWidth="1"/>
    <col min="5131" max="5133" width="18.140625" style="40" bestFit="1" customWidth="1"/>
    <col min="5134" max="5134" width="16.28515625" style="40" bestFit="1" customWidth="1"/>
    <col min="5135" max="5136" width="18.140625" style="40" bestFit="1" customWidth="1"/>
    <col min="5137" max="5138" width="16.28515625" style="40" bestFit="1" customWidth="1"/>
    <col min="5139" max="5372" width="9.140625" style="40"/>
    <col min="5373" max="5373" width="11.7109375" style="40" customWidth="1"/>
    <col min="5374" max="5374" width="29.42578125" style="40" customWidth="1"/>
    <col min="5375" max="5375" width="67.7109375" style="40" customWidth="1"/>
    <col min="5376" max="5379" width="0" style="40" hidden="1" customWidth="1"/>
    <col min="5380" max="5380" width="26.5703125" style="40" customWidth="1"/>
    <col min="5381" max="5382" width="0" style="40" hidden="1" customWidth="1"/>
    <col min="5383" max="5383" width="24.28515625" style="40" customWidth="1"/>
    <col min="5384" max="5384" width="24.85546875" style="40" customWidth="1"/>
    <col min="5385" max="5386" width="20.28515625" style="40" customWidth="1"/>
    <col min="5387" max="5389" width="18.140625" style="40" bestFit="1" customWidth="1"/>
    <col min="5390" max="5390" width="16.28515625" style="40" bestFit="1" customWidth="1"/>
    <col min="5391" max="5392" width="18.140625" style="40" bestFit="1" customWidth="1"/>
    <col min="5393" max="5394" width="16.28515625" style="40" bestFit="1" customWidth="1"/>
    <col min="5395" max="5628" width="9.140625" style="40"/>
    <col min="5629" max="5629" width="11.7109375" style="40" customWidth="1"/>
    <col min="5630" max="5630" width="29.42578125" style="40" customWidth="1"/>
    <col min="5631" max="5631" width="67.7109375" style="40" customWidth="1"/>
    <col min="5632" max="5635" width="0" style="40" hidden="1" customWidth="1"/>
    <col min="5636" max="5636" width="26.5703125" style="40" customWidth="1"/>
    <col min="5637" max="5638" width="0" style="40" hidden="1" customWidth="1"/>
    <col min="5639" max="5639" width="24.28515625" style="40" customWidth="1"/>
    <col min="5640" max="5640" width="24.85546875" style="40" customWidth="1"/>
    <col min="5641" max="5642" width="20.28515625" style="40" customWidth="1"/>
    <col min="5643" max="5645" width="18.140625" style="40" bestFit="1" customWidth="1"/>
    <col min="5646" max="5646" width="16.28515625" style="40" bestFit="1" customWidth="1"/>
    <col min="5647" max="5648" width="18.140625" style="40" bestFit="1" customWidth="1"/>
    <col min="5649" max="5650" width="16.28515625" style="40" bestFit="1" customWidth="1"/>
    <col min="5651" max="5884" width="9.140625" style="40"/>
    <col min="5885" max="5885" width="11.7109375" style="40" customWidth="1"/>
    <col min="5886" max="5886" width="29.42578125" style="40" customWidth="1"/>
    <col min="5887" max="5887" width="67.7109375" style="40" customWidth="1"/>
    <col min="5888" max="5891" width="0" style="40" hidden="1" customWidth="1"/>
    <col min="5892" max="5892" width="26.5703125" style="40" customWidth="1"/>
    <col min="5893" max="5894" width="0" style="40" hidden="1" customWidth="1"/>
    <col min="5895" max="5895" width="24.28515625" style="40" customWidth="1"/>
    <col min="5896" max="5896" width="24.85546875" style="40" customWidth="1"/>
    <col min="5897" max="5898" width="20.28515625" style="40" customWidth="1"/>
    <col min="5899" max="5901" width="18.140625" style="40" bestFit="1" customWidth="1"/>
    <col min="5902" max="5902" width="16.28515625" style="40" bestFit="1" customWidth="1"/>
    <col min="5903" max="5904" width="18.140625" style="40" bestFit="1" customWidth="1"/>
    <col min="5905" max="5906" width="16.28515625" style="40" bestFit="1" customWidth="1"/>
    <col min="5907" max="6140" width="9.140625" style="40"/>
    <col min="6141" max="6141" width="11.7109375" style="40" customWidth="1"/>
    <col min="6142" max="6142" width="29.42578125" style="40" customWidth="1"/>
    <col min="6143" max="6143" width="67.7109375" style="40" customWidth="1"/>
    <col min="6144" max="6147" width="0" style="40" hidden="1" customWidth="1"/>
    <col min="6148" max="6148" width="26.5703125" style="40" customWidth="1"/>
    <col min="6149" max="6150" width="0" style="40" hidden="1" customWidth="1"/>
    <col min="6151" max="6151" width="24.28515625" style="40" customWidth="1"/>
    <col min="6152" max="6152" width="24.85546875" style="40" customWidth="1"/>
    <col min="6153" max="6154" width="20.28515625" style="40" customWidth="1"/>
    <col min="6155" max="6157" width="18.140625" style="40" bestFit="1" customWidth="1"/>
    <col min="6158" max="6158" width="16.28515625" style="40" bestFit="1" customWidth="1"/>
    <col min="6159" max="6160" width="18.140625" style="40" bestFit="1" customWidth="1"/>
    <col min="6161" max="6162" width="16.28515625" style="40" bestFit="1" customWidth="1"/>
    <col min="6163" max="6396" width="9.140625" style="40"/>
    <col min="6397" max="6397" width="11.7109375" style="40" customWidth="1"/>
    <col min="6398" max="6398" width="29.42578125" style="40" customWidth="1"/>
    <col min="6399" max="6399" width="67.7109375" style="40" customWidth="1"/>
    <col min="6400" max="6403" width="0" style="40" hidden="1" customWidth="1"/>
    <col min="6404" max="6404" width="26.5703125" style="40" customWidth="1"/>
    <col min="6405" max="6406" width="0" style="40" hidden="1" customWidth="1"/>
    <col min="6407" max="6407" width="24.28515625" style="40" customWidth="1"/>
    <col min="6408" max="6408" width="24.85546875" style="40" customWidth="1"/>
    <col min="6409" max="6410" width="20.28515625" style="40" customWidth="1"/>
    <col min="6411" max="6413" width="18.140625" style="40" bestFit="1" customWidth="1"/>
    <col min="6414" max="6414" width="16.28515625" style="40" bestFit="1" customWidth="1"/>
    <col min="6415" max="6416" width="18.140625" style="40" bestFit="1" customWidth="1"/>
    <col min="6417" max="6418" width="16.28515625" style="40" bestFit="1" customWidth="1"/>
    <col min="6419" max="6652" width="9.140625" style="40"/>
    <col min="6653" max="6653" width="11.7109375" style="40" customWidth="1"/>
    <col min="6654" max="6654" width="29.42578125" style="40" customWidth="1"/>
    <col min="6655" max="6655" width="67.7109375" style="40" customWidth="1"/>
    <col min="6656" max="6659" width="0" style="40" hidden="1" customWidth="1"/>
    <col min="6660" max="6660" width="26.5703125" style="40" customWidth="1"/>
    <col min="6661" max="6662" width="0" style="40" hidden="1" customWidth="1"/>
    <col min="6663" max="6663" width="24.28515625" style="40" customWidth="1"/>
    <col min="6664" max="6664" width="24.85546875" style="40" customWidth="1"/>
    <col min="6665" max="6666" width="20.28515625" style="40" customWidth="1"/>
    <col min="6667" max="6669" width="18.140625" style="40" bestFit="1" customWidth="1"/>
    <col min="6670" max="6670" width="16.28515625" style="40" bestFit="1" customWidth="1"/>
    <col min="6671" max="6672" width="18.140625" style="40" bestFit="1" customWidth="1"/>
    <col min="6673" max="6674" width="16.28515625" style="40" bestFit="1" customWidth="1"/>
    <col min="6675" max="6908" width="9.140625" style="40"/>
    <col min="6909" max="6909" width="11.7109375" style="40" customWidth="1"/>
    <col min="6910" max="6910" width="29.42578125" style="40" customWidth="1"/>
    <col min="6911" max="6911" width="67.7109375" style="40" customWidth="1"/>
    <col min="6912" max="6915" width="0" style="40" hidden="1" customWidth="1"/>
    <col min="6916" max="6916" width="26.5703125" style="40" customWidth="1"/>
    <col min="6917" max="6918" width="0" style="40" hidden="1" customWidth="1"/>
    <col min="6919" max="6919" width="24.28515625" style="40" customWidth="1"/>
    <col min="6920" max="6920" width="24.85546875" style="40" customWidth="1"/>
    <col min="6921" max="6922" width="20.28515625" style="40" customWidth="1"/>
    <col min="6923" max="6925" width="18.140625" style="40" bestFit="1" customWidth="1"/>
    <col min="6926" max="6926" width="16.28515625" style="40" bestFit="1" customWidth="1"/>
    <col min="6927" max="6928" width="18.140625" style="40" bestFit="1" customWidth="1"/>
    <col min="6929" max="6930" width="16.28515625" style="40" bestFit="1" customWidth="1"/>
    <col min="6931" max="7164" width="9.140625" style="40"/>
    <col min="7165" max="7165" width="11.7109375" style="40" customWidth="1"/>
    <col min="7166" max="7166" width="29.42578125" style="40" customWidth="1"/>
    <col min="7167" max="7167" width="67.7109375" style="40" customWidth="1"/>
    <col min="7168" max="7171" width="0" style="40" hidden="1" customWidth="1"/>
    <col min="7172" max="7172" width="26.5703125" style="40" customWidth="1"/>
    <col min="7173" max="7174" width="0" style="40" hidden="1" customWidth="1"/>
    <col min="7175" max="7175" width="24.28515625" style="40" customWidth="1"/>
    <col min="7176" max="7176" width="24.85546875" style="40" customWidth="1"/>
    <col min="7177" max="7178" width="20.28515625" style="40" customWidth="1"/>
    <col min="7179" max="7181" width="18.140625" style="40" bestFit="1" customWidth="1"/>
    <col min="7182" max="7182" width="16.28515625" style="40" bestFit="1" customWidth="1"/>
    <col min="7183" max="7184" width="18.140625" style="40" bestFit="1" customWidth="1"/>
    <col min="7185" max="7186" width="16.28515625" style="40" bestFit="1" customWidth="1"/>
    <col min="7187" max="7420" width="9.140625" style="40"/>
    <col min="7421" max="7421" width="11.7109375" style="40" customWidth="1"/>
    <col min="7422" max="7422" width="29.42578125" style="40" customWidth="1"/>
    <col min="7423" max="7423" width="67.7109375" style="40" customWidth="1"/>
    <col min="7424" max="7427" width="0" style="40" hidden="1" customWidth="1"/>
    <col min="7428" max="7428" width="26.5703125" style="40" customWidth="1"/>
    <col min="7429" max="7430" width="0" style="40" hidden="1" customWidth="1"/>
    <col min="7431" max="7431" width="24.28515625" style="40" customWidth="1"/>
    <col min="7432" max="7432" width="24.85546875" style="40" customWidth="1"/>
    <col min="7433" max="7434" width="20.28515625" style="40" customWidth="1"/>
    <col min="7435" max="7437" width="18.140625" style="40" bestFit="1" customWidth="1"/>
    <col min="7438" max="7438" width="16.28515625" style="40" bestFit="1" customWidth="1"/>
    <col min="7439" max="7440" width="18.140625" style="40" bestFit="1" customWidth="1"/>
    <col min="7441" max="7442" width="16.28515625" style="40" bestFit="1" customWidth="1"/>
    <col min="7443" max="7676" width="9.140625" style="40"/>
    <col min="7677" max="7677" width="11.7109375" style="40" customWidth="1"/>
    <col min="7678" max="7678" width="29.42578125" style="40" customWidth="1"/>
    <col min="7679" max="7679" width="67.7109375" style="40" customWidth="1"/>
    <col min="7680" max="7683" width="0" style="40" hidden="1" customWidth="1"/>
    <col min="7684" max="7684" width="26.5703125" style="40" customWidth="1"/>
    <col min="7685" max="7686" width="0" style="40" hidden="1" customWidth="1"/>
    <col min="7687" max="7687" width="24.28515625" style="40" customWidth="1"/>
    <col min="7688" max="7688" width="24.85546875" style="40" customWidth="1"/>
    <col min="7689" max="7690" width="20.28515625" style="40" customWidth="1"/>
    <col min="7691" max="7693" width="18.140625" style="40" bestFit="1" customWidth="1"/>
    <col min="7694" max="7694" width="16.28515625" style="40" bestFit="1" customWidth="1"/>
    <col min="7695" max="7696" width="18.140625" style="40" bestFit="1" customWidth="1"/>
    <col min="7697" max="7698" width="16.28515625" style="40" bestFit="1" customWidth="1"/>
    <col min="7699" max="7932" width="9.140625" style="40"/>
    <col min="7933" max="7933" width="11.7109375" style="40" customWidth="1"/>
    <col min="7934" max="7934" width="29.42578125" style="40" customWidth="1"/>
    <col min="7935" max="7935" width="67.7109375" style="40" customWidth="1"/>
    <col min="7936" max="7939" width="0" style="40" hidden="1" customWidth="1"/>
    <col min="7940" max="7940" width="26.5703125" style="40" customWidth="1"/>
    <col min="7941" max="7942" width="0" style="40" hidden="1" customWidth="1"/>
    <col min="7943" max="7943" width="24.28515625" style="40" customWidth="1"/>
    <col min="7944" max="7944" width="24.85546875" style="40" customWidth="1"/>
    <col min="7945" max="7946" width="20.28515625" style="40" customWidth="1"/>
    <col min="7947" max="7949" width="18.140625" style="40" bestFit="1" customWidth="1"/>
    <col min="7950" max="7950" width="16.28515625" style="40" bestFit="1" customWidth="1"/>
    <col min="7951" max="7952" width="18.140625" style="40" bestFit="1" customWidth="1"/>
    <col min="7953" max="7954" width="16.28515625" style="40" bestFit="1" customWidth="1"/>
    <col min="7955" max="8188" width="9.140625" style="40"/>
    <col min="8189" max="8189" width="11.7109375" style="40" customWidth="1"/>
    <col min="8190" max="8190" width="29.42578125" style="40" customWidth="1"/>
    <col min="8191" max="8191" width="67.7109375" style="40" customWidth="1"/>
    <col min="8192" max="8195" width="0" style="40" hidden="1" customWidth="1"/>
    <col min="8196" max="8196" width="26.5703125" style="40" customWidth="1"/>
    <col min="8197" max="8198" width="0" style="40" hidden="1" customWidth="1"/>
    <col min="8199" max="8199" width="24.28515625" style="40" customWidth="1"/>
    <col min="8200" max="8200" width="24.85546875" style="40" customWidth="1"/>
    <col min="8201" max="8202" width="20.28515625" style="40" customWidth="1"/>
    <col min="8203" max="8205" width="18.140625" style="40" bestFit="1" customWidth="1"/>
    <col min="8206" max="8206" width="16.28515625" style="40" bestFit="1" customWidth="1"/>
    <col min="8207" max="8208" width="18.140625" style="40" bestFit="1" customWidth="1"/>
    <col min="8209" max="8210" width="16.28515625" style="40" bestFit="1" customWidth="1"/>
    <col min="8211" max="8444" width="9.140625" style="40"/>
    <col min="8445" max="8445" width="11.7109375" style="40" customWidth="1"/>
    <col min="8446" max="8446" width="29.42578125" style="40" customWidth="1"/>
    <col min="8447" max="8447" width="67.7109375" style="40" customWidth="1"/>
    <col min="8448" max="8451" width="0" style="40" hidden="1" customWidth="1"/>
    <col min="8452" max="8452" width="26.5703125" style="40" customWidth="1"/>
    <col min="8453" max="8454" width="0" style="40" hidden="1" customWidth="1"/>
    <col min="8455" max="8455" width="24.28515625" style="40" customWidth="1"/>
    <col min="8456" max="8456" width="24.85546875" style="40" customWidth="1"/>
    <col min="8457" max="8458" width="20.28515625" style="40" customWidth="1"/>
    <col min="8459" max="8461" width="18.140625" style="40" bestFit="1" customWidth="1"/>
    <col min="8462" max="8462" width="16.28515625" style="40" bestFit="1" customWidth="1"/>
    <col min="8463" max="8464" width="18.140625" style="40" bestFit="1" customWidth="1"/>
    <col min="8465" max="8466" width="16.28515625" style="40" bestFit="1" customWidth="1"/>
    <col min="8467" max="8700" width="9.140625" style="40"/>
    <col min="8701" max="8701" width="11.7109375" style="40" customWidth="1"/>
    <col min="8702" max="8702" width="29.42578125" style="40" customWidth="1"/>
    <col min="8703" max="8703" width="67.7109375" style="40" customWidth="1"/>
    <col min="8704" max="8707" width="0" style="40" hidden="1" customWidth="1"/>
    <col min="8708" max="8708" width="26.5703125" style="40" customWidth="1"/>
    <col min="8709" max="8710" width="0" style="40" hidden="1" customWidth="1"/>
    <col min="8711" max="8711" width="24.28515625" style="40" customWidth="1"/>
    <col min="8712" max="8712" width="24.85546875" style="40" customWidth="1"/>
    <col min="8713" max="8714" width="20.28515625" style="40" customWidth="1"/>
    <col min="8715" max="8717" width="18.140625" style="40" bestFit="1" customWidth="1"/>
    <col min="8718" max="8718" width="16.28515625" style="40" bestFit="1" customWidth="1"/>
    <col min="8719" max="8720" width="18.140625" style="40" bestFit="1" customWidth="1"/>
    <col min="8721" max="8722" width="16.28515625" style="40" bestFit="1" customWidth="1"/>
    <col min="8723" max="8956" width="9.140625" style="40"/>
    <col min="8957" max="8957" width="11.7109375" style="40" customWidth="1"/>
    <col min="8958" max="8958" width="29.42578125" style="40" customWidth="1"/>
    <col min="8959" max="8959" width="67.7109375" style="40" customWidth="1"/>
    <col min="8960" max="8963" width="0" style="40" hidden="1" customWidth="1"/>
    <col min="8964" max="8964" width="26.5703125" style="40" customWidth="1"/>
    <col min="8965" max="8966" width="0" style="40" hidden="1" customWidth="1"/>
    <col min="8967" max="8967" width="24.28515625" style="40" customWidth="1"/>
    <col min="8968" max="8968" width="24.85546875" style="40" customWidth="1"/>
    <col min="8969" max="8970" width="20.28515625" style="40" customWidth="1"/>
    <col min="8971" max="8973" width="18.140625" style="40" bestFit="1" customWidth="1"/>
    <col min="8974" max="8974" width="16.28515625" style="40" bestFit="1" customWidth="1"/>
    <col min="8975" max="8976" width="18.140625" style="40" bestFit="1" customWidth="1"/>
    <col min="8977" max="8978" width="16.28515625" style="40" bestFit="1" customWidth="1"/>
    <col min="8979" max="9212" width="9.140625" style="40"/>
    <col min="9213" max="9213" width="11.7109375" style="40" customWidth="1"/>
    <col min="9214" max="9214" width="29.42578125" style="40" customWidth="1"/>
    <col min="9215" max="9215" width="67.7109375" style="40" customWidth="1"/>
    <col min="9216" max="9219" width="0" style="40" hidden="1" customWidth="1"/>
    <col min="9220" max="9220" width="26.5703125" style="40" customWidth="1"/>
    <col min="9221" max="9222" width="0" style="40" hidden="1" customWidth="1"/>
    <col min="9223" max="9223" width="24.28515625" style="40" customWidth="1"/>
    <col min="9224" max="9224" width="24.85546875" style="40" customWidth="1"/>
    <col min="9225" max="9226" width="20.28515625" style="40" customWidth="1"/>
    <col min="9227" max="9229" width="18.140625" style="40" bestFit="1" customWidth="1"/>
    <col min="9230" max="9230" width="16.28515625" style="40" bestFit="1" customWidth="1"/>
    <col min="9231" max="9232" width="18.140625" style="40" bestFit="1" customWidth="1"/>
    <col min="9233" max="9234" width="16.28515625" style="40" bestFit="1" customWidth="1"/>
    <col min="9235" max="9468" width="9.140625" style="40"/>
    <col min="9469" max="9469" width="11.7109375" style="40" customWidth="1"/>
    <col min="9470" max="9470" width="29.42578125" style="40" customWidth="1"/>
    <col min="9471" max="9471" width="67.7109375" style="40" customWidth="1"/>
    <col min="9472" max="9475" width="0" style="40" hidden="1" customWidth="1"/>
    <col min="9476" max="9476" width="26.5703125" style="40" customWidth="1"/>
    <col min="9477" max="9478" width="0" style="40" hidden="1" customWidth="1"/>
    <col min="9479" max="9479" width="24.28515625" style="40" customWidth="1"/>
    <col min="9480" max="9480" width="24.85546875" style="40" customWidth="1"/>
    <col min="9481" max="9482" width="20.28515625" style="40" customWidth="1"/>
    <col min="9483" max="9485" width="18.140625" style="40" bestFit="1" customWidth="1"/>
    <col min="9486" max="9486" width="16.28515625" style="40" bestFit="1" customWidth="1"/>
    <col min="9487" max="9488" width="18.140625" style="40" bestFit="1" customWidth="1"/>
    <col min="9489" max="9490" width="16.28515625" style="40" bestFit="1" customWidth="1"/>
    <col min="9491" max="9724" width="9.140625" style="40"/>
    <col min="9725" max="9725" width="11.7109375" style="40" customWidth="1"/>
    <col min="9726" max="9726" width="29.42578125" style="40" customWidth="1"/>
    <col min="9727" max="9727" width="67.7109375" style="40" customWidth="1"/>
    <col min="9728" max="9731" width="0" style="40" hidden="1" customWidth="1"/>
    <col min="9732" max="9732" width="26.5703125" style="40" customWidth="1"/>
    <col min="9733" max="9734" width="0" style="40" hidden="1" customWidth="1"/>
    <col min="9735" max="9735" width="24.28515625" style="40" customWidth="1"/>
    <col min="9736" max="9736" width="24.85546875" style="40" customWidth="1"/>
    <col min="9737" max="9738" width="20.28515625" style="40" customWidth="1"/>
    <col min="9739" max="9741" width="18.140625" style="40" bestFit="1" customWidth="1"/>
    <col min="9742" max="9742" width="16.28515625" style="40" bestFit="1" customWidth="1"/>
    <col min="9743" max="9744" width="18.140625" style="40" bestFit="1" customWidth="1"/>
    <col min="9745" max="9746" width="16.28515625" style="40" bestFit="1" customWidth="1"/>
    <col min="9747" max="9980" width="9.140625" style="40"/>
    <col min="9981" max="9981" width="11.7109375" style="40" customWidth="1"/>
    <col min="9982" max="9982" width="29.42578125" style="40" customWidth="1"/>
    <col min="9983" max="9983" width="67.7109375" style="40" customWidth="1"/>
    <col min="9984" max="9987" width="0" style="40" hidden="1" customWidth="1"/>
    <col min="9988" max="9988" width="26.5703125" style="40" customWidth="1"/>
    <col min="9989" max="9990" width="0" style="40" hidden="1" customWidth="1"/>
    <col min="9991" max="9991" width="24.28515625" style="40" customWidth="1"/>
    <col min="9992" max="9992" width="24.85546875" style="40" customWidth="1"/>
    <col min="9993" max="9994" width="20.28515625" style="40" customWidth="1"/>
    <col min="9995" max="9997" width="18.140625" style="40" bestFit="1" customWidth="1"/>
    <col min="9998" max="9998" width="16.28515625" style="40" bestFit="1" customWidth="1"/>
    <col min="9999" max="10000" width="18.140625" style="40" bestFit="1" customWidth="1"/>
    <col min="10001" max="10002" width="16.28515625" style="40" bestFit="1" customWidth="1"/>
    <col min="10003" max="10236" width="9.140625" style="40"/>
    <col min="10237" max="10237" width="11.7109375" style="40" customWidth="1"/>
    <col min="10238" max="10238" width="29.42578125" style="40" customWidth="1"/>
    <col min="10239" max="10239" width="67.7109375" style="40" customWidth="1"/>
    <col min="10240" max="10243" width="0" style="40" hidden="1" customWidth="1"/>
    <col min="10244" max="10244" width="26.5703125" style="40" customWidth="1"/>
    <col min="10245" max="10246" width="0" style="40" hidden="1" customWidth="1"/>
    <col min="10247" max="10247" width="24.28515625" style="40" customWidth="1"/>
    <col min="10248" max="10248" width="24.85546875" style="40" customWidth="1"/>
    <col min="10249" max="10250" width="20.28515625" style="40" customWidth="1"/>
    <col min="10251" max="10253" width="18.140625" style="40" bestFit="1" customWidth="1"/>
    <col min="10254" max="10254" width="16.28515625" style="40" bestFit="1" customWidth="1"/>
    <col min="10255" max="10256" width="18.140625" style="40" bestFit="1" customWidth="1"/>
    <col min="10257" max="10258" width="16.28515625" style="40" bestFit="1" customWidth="1"/>
    <col min="10259" max="10492" width="9.140625" style="40"/>
    <col min="10493" max="10493" width="11.7109375" style="40" customWidth="1"/>
    <col min="10494" max="10494" width="29.42578125" style="40" customWidth="1"/>
    <col min="10495" max="10495" width="67.7109375" style="40" customWidth="1"/>
    <col min="10496" max="10499" width="0" style="40" hidden="1" customWidth="1"/>
    <col min="10500" max="10500" width="26.5703125" style="40" customWidth="1"/>
    <col min="10501" max="10502" width="0" style="40" hidden="1" customWidth="1"/>
    <col min="10503" max="10503" width="24.28515625" style="40" customWidth="1"/>
    <col min="10504" max="10504" width="24.85546875" style="40" customWidth="1"/>
    <col min="10505" max="10506" width="20.28515625" style="40" customWidth="1"/>
    <col min="10507" max="10509" width="18.140625" style="40" bestFit="1" customWidth="1"/>
    <col min="10510" max="10510" width="16.28515625" style="40" bestFit="1" customWidth="1"/>
    <col min="10511" max="10512" width="18.140625" style="40" bestFit="1" customWidth="1"/>
    <col min="10513" max="10514" width="16.28515625" style="40" bestFit="1" customWidth="1"/>
    <col min="10515" max="10748" width="9.140625" style="40"/>
    <col min="10749" max="10749" width="11.7109375" style="40" customWidth="1"/>
    <col min="10750" max="10750" width="29.42578125" style="40" customWidth="1"/>
    <col min="10751" max="10751" width="67.7109375" style="40" customWidth="1"/>
    <col min="10752" max="10755" width="0" style="40" hidden="1" customWidth="1"/>
    <col min="10756" max="10756" width="26.5703125" style="40" customWidth="1"/>
    <col min="10757" max="10758" width="0" style="40" hidden="1" customWidth="1"/>
    <col min="10759" max="10759" width="24.28515625" style="40" customWidth="1"/>
    <col min="10760" max="10760" width="24.85546875" style="40" customWidth="1"/>
    <col min="10761" max="10762" width="20.28515625" style="40" customWidth="1"/>
    <col min="10763" max="10765" width="18.140625" style="40" bestFit="1" customWidth="1"/>
    <col min="10766" max="10766" width="16.28515625" style="40" bestFit="1" customWidth="1"/>
    <col min="10767" max="10768" width="18.140625" style="40" bestFit="1" customWidth="1"/>
    <col min="10769" max="10770" width="16.28515625" style="40" bestFit="1" customWidth="1"/>
    <col min="10771" max="11004" width="9.140625" style="40"/>
    <col min="11005" max="11005" width="11.7109375" style="40" customWidth="1"/>
    <col min="11006" max="11006" width="29.42578125" style="40" customWidth="1"/>
    <col min="11007" max="11007" width="67.7109375" style="40" customWidth="1"/>
    <col min="11008" max="11011" width="0" style="40" hidden="1" customWidth="1"/>
    <col min="11012" max="11012" width="26.5703125" style="40" customWidth="1"/>
    <col min="11013" max="11014" width="0" style="40" hidden="1" customWidth="1"/>
    <col min="11015" max="11015" width="24.28515625" style="40" customWidth="1"/>
    <col min="11016" max="11016" width="24.85546875" style="40" customWidth="1"/>
    <col min="11017" max="11018" width="20.28515625" style="40" customWidth="1"/>
    <col min="11019" max="11021" width="18.140625" style="40" bestFit="1" customWidth="1"/>
    <col min="11022" max="11022" width="16.28515625" style="40" bestFit="1" customWidth="1"/>
    <col min="11023" max="11024" width="18.140625" style="40" bestFit="1" customWidth="1"/>
    <col min="11025" max="11026" width="16.28515625" style="40" bestFit="1" customWidth="1"/>
    <col min="11027" max="11260" width="9.140625" style="40"/>
    <col min="11261" max="11261" width="11.7109375" style="40" customWidth="1"/>
    <col min="11262" max="11262" width="29.42578125" style="40" customWidth="1"/>
    <col min="11263" max="11263" width="67.7109375" style="40" customWidth="1"/>
    <col min="11264" max="11267" width="0" style="40" hidden="1" customWidth="1"/>
    <col min="11268" max="11268" width="26.5703125" style="40" customWidth="1"/>
    <col min="11269" max="11270" width="0" style="40" hidden="1" customWidth="1"/>
    <col min="11271" max="11271" width="24.28515625" style="40" customWidth="1"/>
    <col min="11272" max="11272" width="24.85546875" style="40" customWidth="1"/>
    <col min="11273" max="11274" width="20.28515625" style="40" customWidth="1"/>
    <col min="11275" max="11277" width="18.140625" style="40" bestFit="1" customWidth="1"/>
    <col min="11278" max="11278" width="16.28515625" style="40" bestFit="1" customWidth="1"/>
    <col min="11279" max="11280" width="18.140625" style="40" bestFit="1" customWidth="1"/>
    <col min="11281" max="11282" width="16.28515625" style="40" bestFit="1" customWidth="1"/>
    <col min="11283" max="11516" width="9.140625" style="40"/>
    <col min="11517" max="11517" width="11.7109375" style="40" customWidth="1"/>
    <col min="11518" max="11518" width="29.42578125" style="40" customWidth="1"/>
    <col min="11519" max="11519" width="67.7109375" style="40" customWidth="1"/>
    <col min="11520" max="11523" width="0" style="40" hidden="1" customWidth="1"/>
    <col min="11524" max="11524" width="26.5703125" style="40" customWidth="1"/>
    <col min="11525" max="11526" width="0" style="40" hidden="1" customWidth="1"/>
    <col min="11527" max="11527" width="24.28515625" style="40" customWidth="1"/>
    <col min="11528" max="11528" width="24.85546875" style="40" customWidth="1"/>
    <col min="11529" max="11530" width="20.28515625" style="40" customWidth="1"/>
    <col min="11531" max="11533" width="18.140625" style="40" bestFit="1" customWidth="1"/>
    <col min="11534" max="11534" width="16.28515625" style="40" bestFit="1" customWidth="1"/>
    <col min="11535" max="11536" width="18.140625" style="40" bestFit="1" customWidth="1"/>
    <col min="11537" max="11538" width="16.28515625" style="40" bestFit="1" customWidth="1"/>
    <col min="11539" max="11772" width="9.140625" style="40"/>
    <col min="11773" max="11773" width="11.7109375" style="40" customWidth="1"/>
    <col min="11774" max="11774" width="29.42578125" style="40" customWidth="1"/>
    <col min="11775" max="11775" width="67.7109375" style="40" customWidth="1"/>
    <col min="11776" max="11779" width="0" style="40" hidden="1" customWidth="1"/>
    <col min="11780" max="11780" width="26.5703125" style="40" customWidth="1"/>
    <col min="11781" max="11782" width="0" style="40" hidden="1" customWidth="1"/>
    <col min="11783" max="11783" width="24.28515625" style="40" customWidth="1"/>
    <col min="11784" max="11784" width="24.85546875" style="40" customWidth="1"/>
    <col min="11785" max="11786" width="20.28515625" style="40" customWidth="1"/>
    <col min="11787" max="11789" width="18.140625" style="40" bestFit="1" customWidth="1"/>
    <col min="11790" max="11790" width="16.28515625" style="40" bestFit="1" customWidth="1"/>
    <col min="11791" max="11792" width="18.140625" style="40" bestFit="1" customWidth="1"/>
    <col min="11793" max="11794" width="16.28515625" style="40" bestFit="1" customWidth="1"/>
    <col min="11795" max="12028" width="9.140625" style="40"/>
    <col min="12029" max="12029" width="11.7109375" style="40" customWidth="1"/>
    <col min="12030" max="12030" width="29.42578125" style="40" customWidth="1"/>
    <col min="12031" max="12031" width="67.7109375" style="40" customWidth="1"/>
    <col min="12032" max="12035" width="0" style="40" hidden="1" customWidth="1"/>
    <col min="12036" max="12036" width="26.5703125" style="40" customWidth="1"/>
    <col min="12037" max="12038" width="0" style="40" hidden="1" customWidth="1"/>
    <col min="12039" max="12039" width="24.28515625" style="40" customWidth="1"/>
    <col min="12040" max="12040" width="24.85546875" style="40" customWidth="1"/>
    <col min="12041" max="12042" width="20.28515625" style="40" customWidth="1"/>
    <col min="12043" max="12045" width="18.140625" style="40" bestFit="1" customWidth="1"/>
    <col min="12046" max="12046" width="16.28515625" style="40" bestFit="1" customWidth="1"/>
    <col min="12047" max="12048" width="18.140625" style="40" bestFit="1" customWidth="1"/>
    <col min="12049" max="12050" width="16.28515625" style="40" bestFit="1" customWidth="1"/>
    <col min="12051" max="12284" width="9.140625" style="40"/>
    <col min="12285" max="12285" width="11.7109375" style="40" customWidth="1"/>
    <col min="12286" max="12286" width="29.42578125" style="40" customWidth="1"/>
    <col min="12287" max="12287" width="67.7109375" style="40" customWidth="1"/>
    <col min="12288" max="12291" width="0" style="40" hidden="1" customWidth="1"/>
    <col min="12292" max="12292" width="26.5703125" style="40" customWidth="1"/>
    <col min="12293" max="12294" width="0" style="40" hidden="1" customWidth="1"/>
    <col min="12295" max="12295" width="24.28515625" style="40" customWidth="1"/>
    <col min="12296" max="12296" width="24.85546875" style="40" customWidth="1"/>
    <col min="12297" max="12298" width="20.28515625" style="40" customWidth="1"/>
    <col min="12299" max="12301" width="18.140625" style="40" bestFit="1" customWidth="1"/>
    <col min="12302" max="12302" width="16.28515625" style="40" bestFit="1" customWidth="1"/>
    <col min="12303" max="12304" width="18.140625" style="40" bestFit="1" customWidth="1"/>
    <col min="12305" max="12306" width="16.28515625" style="40" bestFit="1" customWidth="1"/>
    <col min="12307" max="12540" width="9.140625" style="40"/>
    <col min="12541" max="12541" width="11.7109375" style="40" customWidth="1"/>
    <col min="12542" max="12542" width="29.42578125" style="40" customWidth="1"/>
    <col min="12543" max="12543" width="67.7109375" style="40" customWidth="1"/>
    <col min="12544" max="12547" width="0" style="40" hidden="1" customWidth="1"/>
    <col min="12548" max="12548" width="26.5703125" style="40" customWidth="1"/>
    <col min="12549" max="12550" width="0" style="40" hidden="1" customWidth="1"/>
    <col min="12551" max="12551" width="24.28515625" style="40" customWidth="1"/>
    <col min="12552" max="12552" width="24.85546875" style="40" customWidth="1"/>
    <col min="12553" max="12554" width="20.28515625" style="40" customWidth="1"/>
    <col min="12555" max="12557" width="18.140625" style="40" bestFit="1" customWidth="1"/>
    <col min="12558" max="12558" width="16.28515625" style="40" bestFit="1" customWidth="1"/>
    <col min="12559" max="12560" width="18.140625" style="40" bestFit="1" customWidth="1"/>
    <col min="12561" max="12562" width="16.28515625" style="40" bestFit="1" customWidth="1"/>
    <col min="12563" max="12796" width="9.140625" style="40"/>
    <col min="12797" max="12797" width="11.7109375" style="40" customWidth="1"/>
    <col min="12798" max="12798" width="29.42578125" style="40" customWidth="1"/>
    <col min="12799" max="12799" width="67.7109375" style="40" customWidth="1"/>
    <col min="12800" max="12803" width="0" style="40" hidden="1" customWidth="1"/>
    <col min="12804" max="12804" width="26.5703125" style="40" customWidth="1"/>
    <col min="12805" max="12806" width="0" style="40" hidden="1" customWidth="1"/>
    <col min="12807" max="12807" width="24.28515625" style="40" customWidth="1"/>
    <col min="12808" max="12808" width="24.85546875" style="40" customWidth="1"/>
    <col min="12809" max="12810" width="20.28515625" style="40" customWidth="1"/>
    <col min="12811" max="12813" width="18.140625" style="40" bestFit="1" customWidth="1"/>
    <col min="12814" max="12814" width="16.28515625" style="40" bestFit="1" customWidth="1"/>
    <col min="12815" max="12816" width="18.140625" style="40" bestFit="1" customWidth="1"/>
    <col min="12817" max="12818" width="16.28515625" style="40" bestFit="1" customWidth="1"/>
    <col min="12819" max="13052" width="9.140625" style="40"/>
    <col min="13053" max="13053" width="11.7109375" style="40" customWidth="1"/>
    <col min="13054" max="13054" width="29.42578125" style="40" customWidth="1"/>
    <col min="13055" max="13055" width="67.7109375" style="40" customWidth="1"/>
    <col min="13056" max="13059" width="0" style="40" hidden="1" customWidth="1"/>
    <col min="13060" max="13060" width="26.5703125" style="40" customWidth="1"/>
    <col min="13061" max="13062" width="0" style="40" hidden="1" customWidth="1"/>
    <col min="13063" max="13063" width="24.28515625" style="40" customWidth="1"/>
    <col min="13064" max="13064" width="24.85546875" style="40" customWidth="1"/>
    <col min="13065" max="13066" width="20.28515625" style="40" customWidth="1"/>
    <col min="13067" max="13069" width="18.140625" style="40" bestFit="1" customWidth="1"/>
    <col min="13070" max="13070" width="16.28515625" style="40" bestFit="1" customWidth="1"/>
    <col min="13071" max="13072" width="18.140625" style="40" bestFit="1" customWidth="1"/>
    <col min="13073" max="13074" width="16.28515625" style="40" bestFit="1" customWidth="1"/>
    <col min="13075" max="13308" width="9.140625" style="40"/>
    <col min="13309" max="13309" width="11.7109375" style="40" customWidth="1"/>
    <col min="13310" max="13310" width="29.42578125" style="40" customWidth="1"/>
    <col min="13311" max="13311" width="67.7109375" style="40" customWidth="1"/>
    <col min="13312" max="13315" width="0" style="40" hidden="1" customWidth="1"/>
    <col min="13316" max="13316" width="26.5703125" style="40" customWidth="1"/>
    <col min="13317" max="13318" width="0" style="40" hidden="1" customWidth="1"/>
    <col min="13319" max="13319" width="24.28515625" style="40" customWidth="1"/>
    <col min="13320" max="13320" width="24.85546875" style="40" customWidth="1"/>
    <col min="13321" max="13322" width="20.28515625" style="40" customWidth="1"/>
    <col min="13323" max="13325" width="18.140625" style="40" bestFit="1" customWidth="1"/>
    <col min="13326" max="13326" width="16.28515625" style="40" bestFit="1" customWidth="1"/>
    <col min="13327" max="13328" width="18.140625" style="40" bestFit="1" customWidth="1"/>
    <col min="13329" max="13330" width="16.28515625" style="40" bestFit="1" customWidth="1"/>
    <col min="13331" max="13564" width="9.140625" style="40"/>
    <col min="13565" max="13565" width="11.7109375" style="40" customWidth="1"/>
    <col min="13566" max="13566" width="29.42578125" style="40" customWidth="1"/>
    <col min="13567" max="13567" width="67.7109375" style="40" customWidth="1"/>
    <col min="13568" max="13571" width="0" style="40" hidden="1" customWidth="1"/>
    <col min="13572" max="13572" width="26.5703125" style="40" customWidth="1"/>
    <col min="13573" max="13574" width="0" style="40" hidden="1" customWidth="1"/>
    <col min="13575" max="13575" width="24.28515625" style="40" customWidth="1"/>
    <col min="13576" max="13576" width="24.85546875" style="40" customWidth="1"/>
    <col min="13577" max="13578" width="20.28515625" style="40" customWidth="1"/>
    <col min="13579" max="13581" width="18.140625" style="40" bestFit="1" customWidth="1"/>
    <col min="13582" max="13582" width="16.28515625" style="40" bestFit="1" customWidth="1"/>
    <col min="13583" max="13584" width="18.140625" style="40" bestFit="1" customWidth="1"/>
    <col min="13585" max="13586" width="16.28515625" style="40" bestFit="1" customWidth="1"/>
    <col min="13587" max="13820" width="9.140625" style="40"/>
    <col min="13821" max="13821" width="11.7109375" style="40" customWidth="1"/>
    <col min="13822" max="13822" width="29.42578125" style="40" customWidth="1"/>
    <col min="13823" max="13823" width="67.7109375" style="40" customWidth="1"/>
    <col min="13824" max="13827" width="0" style="40" hidden="1" customWidth="1"/>
    <col min="13828" max="13828" width="26.5703125" style="40" customWidth="1"/>
    <col min="13829" max="13830" width="0" style="40" hidden="1" customWidth="1"/>
    <col min="13831" max="13831" width="24.28515625" style="40" customWidth="1"/>
    <col min="13832" max="13832" width="24.85546875" style="40" customWidth="1"/>
    <col min="13833" max="13834" width="20.28515625" style="40" customWidth="1"/>
    <col min="13835" max="13837" width="18.140625" style="40" bestFit="1" customWidth="1"/>
    <col min="13838" max="13838" width="16.28515625" style="40" bestFit="1" customWidth="1"/>
    <col min="13839" max="13840" width="18.140625" style="40" bestFit="1" customWidth="1"/>
    <col min="13841" max="13842" width="16.28515625" style="40" bestFit="1" customWidth="1"/>
    <col min="13843" max="14076" width="9.140625" style="40"/>
    <col min="14077" max="14077" width="11.7109375" style="40" customWidth="1"/>
    <col min="14078" max="14078" width="29.42578125" style="40" customWidth="1"/>
    <col min="14079" max="14079" width="67.7109375" style="40" customWidth="1"/>
    <col min="14080" max="14083" width="0" style="40" hidden="1" customWidth="1"/>
    <col min="14084" max="14084" width="26.5703125" style="40" customWidth="1"/>
    <col min="14085" max="14086" width="0" style="40" hidden="1" customWidth="1"/>
    <col min="14087" max="14087" width="24.28515625" style="40" customWidth="1"/>
    <col min="14088" max="14088" width="24.85546875" style="40" customWidth="1"/>
    <col min="14089" max="14090" width="20.28515625" style="40" customWidth="1"/>
    <col min="14091" max="14093" width="18.140625" style="40" bestFit="1" customWidth="1"/>
    <col min="14094" max="14094" width="16.28515625" style="40" bestFit="1" customWidth="1"/>
    <col min="14095" max="14096" width="18.140625" style="40" bestFit="1" customWidth="1"/>
    <col min="14097" max="14098" width="16.28515625" style="40" bestFit="1" customWidth="1"/>
    <col min="14099" max="14332" width="9.140625" style="40"/>
    <col min="14333" max="14333" width="11.7109375" style="40" customWidth="1"/>
    <col min="14334" max="14334" width="29.42578125" style="40" customWidth="1"/>
    <col min="14335" max="14335" width="67.7109375" style="40" customWidth="1"/>
    <col min="14336" max="14339" width="0" style="40" hidden="1" customWidth="1"/>
    <col min="14340" max="14340" width="26.5703125" style="40" customWidth="1"/>
    <col min="14341" max="14342" width="0" style="40" hidden="1" customWidth="1"/>
    <col min="14343" max="14343" width="24.28515625" style="40" customWidth="1"/>
    <col min="14344" max="14344" width="24.85546875" style="40" customWidth="1"/>
    <col min="14345" max="14346" width="20.28515625" style="40" customWidth="1"/>
    <col min="14347" max="14349" width="18.140625" style="40" bestFit="1" customWidth="1"/>
    <col min="14350" max="14350" width="16.28515625" style="40" bestFit="1" customWidth="1"/>
    <col min="14351" max="14352" width="18.140625" style="40" bestFit="1" customWidth="1"/>
    <col min="14353" max="14354" width="16.28515625" style="40" bestFit="1" customWidth="1"/>
    <col min="14355" max="14588" width="9.140625" style="40"/>
    <col min="14589" max="14589" width="11.7109375" style="40" customWidth="1"/>
    <col min="14590" max="14590" width="29.42578125" style="40" customWidth="1"/>
    <col min="14591" max="14591" width="67.7109375" style="40" customWidth="1"/>
    <col min="14592" max="14595" width="0" style="40" hidden="1" customWidth="1"/>
    <col min="14596" max="14596" width="26.5703125" style="40" customWidth="1"/>
    <col min="14597" max="14598" width="0" style="40" hidden="1" customWidth="1"/>
    <col min="14599" max="14599" width="24.28515625" style="40" customWidth="1"/>
    <col min="14600" max="14600" width="24.85546875" style="40" customWidth="1"/>
    <col min="14601" max="14602" width="20.28515625" style="40" customWidth="1"/>
    <col min="14603" max="14605" width="18.140625" style="40" bestFit="1" customWidth="1"/>
    <col min="14606" max="14606" width="16.28515625" style="40" bestFit="1" customWidth="1"/>
    <col min="14607" max="14608" width="18.140625" style="40" bestFit="1" customWidth="1"/>
    <col min="14609" max="14610" width="16.28515625" style="40" bestFit="1" customWidth="1"/>
    <col min="14611" max="14844" width="9.140625" style="40"/>
    <col min="14845" max="14845" width="11.7109375" style="40" customWidth="1"/>
    <col min="14846" max="14846" width="29.42578125" style="40" customWidth="1"/>
    <col min="14847" max="14847" width="67.7109375" style="40" customWidth="1"/>
    <col min="14848" max="14851" width="0" style="40" hidden="1" customWidth="1"/>
    <col min="14852" max="14852" width="26.5703125" style="40" customWidth="1"/>
    <col min="14853" max="14854" width="0" style="40" hidden="1" customWidth="1"/>
    <col min="14855" max="14855" width="24.28515625" style="40" customWidth="1"/>
    <col min="14856" max="14856" width="24.85546875" style="40" customWidth="1"/>
    <col min="14857" max="14858" width="20.28515625" style="40" customWidth="1"/>
    <col min="14859" max="14861" width="18.140625" style="40" bestFit="1" customWidth="1"/>
    <col min="14862" max="14862" width="16.28515625" style="40" bestFit="1" customWidth="1"/>
    <col min="14863" max="14864" width="18.140625" style="40" bestFit="1" customWidth="1"/>
    <col min="14865" max="14866" width="16.28515625" style="40" bestFit="1" customWidth="1"/>
    <col min="14867" max="15100" width="9.140625" style="40"/>
    <col min="15101" max="15101" width="11.7109375" style="40" customWidth="1"/>
    <col min="15102" max="15102" width="29.42578125" style="40" customWidth="1"/>
    <col min="15103" max="15103" width="67.7109375" style="40" customWidth="1"/>
    <col min="15104" max="15107" width="0" style="40" hidden="1" customWidth="1"/>
    <col min="15108" max="15108" width="26.5703125" style="40" customWidth="1"/>
    <col min="15109" max="15110" width="0" style="40" hidden="1" customWidth="1"/>
    <col min="15111" max="15111" width="24.28515625" style="40" customWidth="1"/>
    <col min="15112" max="15112" width="24.85546875" style="40" customWidth="1"/>
    <col min="15113" max="15114" width="20.28515625" style="40" customWidth="1"/>
    <col min="15115" max="15117" width="18.140625" style="40" bestFit="1" customWidth="1"/>
    <col min="15118" max="15118" width="16.28515625" style="40" bestFit="1" customWidth="1"/>
    <col min="15119" max="15120" width="18.140625" style="40" bestFit="1" customWidth="1"/>
    <col min="15121" max="15122" width="16.28515625" style="40" bestFit="1" customWidth="1"/>
    <col min="15123" max="15356" width="9.140625" style="40"/>
    <col min="15357" max="15357" width="11.7109375" style="40" customWidth="1"/>
    <col min="15358" max="15358" width="29.42578125" style="40" customWidth="1"/>
    <col min="15359" max="15359" width="67.7109375" style="40" customWidth="1"/>
    <col min="15360" max="15363" width="0" style="40" hidden="1" customWidth="1"/>
    <col min="15364" max="15364" width="26.5703125" style="40" customWidth="1"/>
    <col min="15365" max="15366" width="0" style="40" hidden="1" customWidth="1"/>
    <col min="15367" max="15367" width="24.28515625" style="40" customWidth="1"/>
    <col min="15368" max="15368" width="24.85546875" style="40" customWidth="1"/>
    <col min="15369" max="15370" width="20.28515625" style="40" customWidth="1"/>
    <col min="15371" max="15373" width="18.140625" style="40" bestFit="1" customWidth="1"/>
    <col min="15374" max="15374" width="16.28515625" style="40" bestFit="1" customWidth="1"/>
    <col min="15375" max="15376" width="18.140625" style="40" bestFit="1" customWidth="1"/>
    <col min="15377" max="15378" width="16.28515625" style="40" bestFit="1" customWidth="1"/>
    <col min="15379" max="15612" width="9.140625" style="40"/>
    <col min="15613" max="15613" width="11.7109375" style="40" customWidth="1"/>
    <col min="15614" max="15614" width="29.42578125" style="40" customWidth="1"/>
    <col min="15615" max="15615" width="67.7109375" style="40" customWidth="1"/>
    <col min="15616" max="15619" width="0" style="40" hidden="1" customWidth="1"/>
    <col min="15620" max="15620" width="26.5703125" style="40" customWidth="1"/>
    <col min="15621" max="15622" width="0" style="40" hidden="1" customWidth="1"/>
    <col min="15623" max="15623" width="24.28515625" style="40" customWidth="1"/>
    <col min="15624" max="15624" width="24.85546875" style="40" customWidth="1"/>
    <col min="15625" max="15626" width="20.28515625" style="40" customWidth="1"/>
    <col min="15627" max="15629" width="18.140625" style="40" bestFit="1" customWidth="1"/>
    <col min="15630" max="15630" width="16.28515625" style="40" bestFit="1" customWidth="1"/>
    <col min="15631" max="15632" width="18.140625" style="40" bestFit="1" customWidth="1"/>
    <col min="15633" max="15634" width="16.28515625" style="40" bestFit="1" customWidth="1"/>
    <col min="15635" max="15868" width="9.140625" style="40"/>
    <col min="15869" max="15869" width="11.7109375" style="40" customWidth="1"/>
    <col min="15870" max="15870" width="29.42578125" style="40" customWidth="1"/>
    <col min="15871" max="15871" width="67.7109375" style="40" customWidth="1"/>
    <col min="15872" max="15875" width="0" style="40" hidden="1" customWidth="1"/>
    <col min="15876" max="15876" width="26.5703125" style="40" customWidth="1"/>
    <col min="15877" max="15878" width="0" style="40" hidden="1" customWidth="1"/>
    <col min="15879" max="15879" width="24.28515625" style="40" customWidth="1"/>
    <col min="15880" max="15880" width="24.85546875" style="40" customWidth="1"/>
    <col min="15881" max="15882" width="20.28515625" style="40" customWidth="1"/>
    <col min="15883" max="15885" width="18.140625" style="40" bestFit="1" customWidth="1"/>
    <col min="15886" max="15886" width="16.28515625" style="40" bestFit="1" customWidth="1"/>
    <col min="15887" max="15888" width="18.140625" style="40" bestFit="1" customWidth="1"/>
    <col min="15889" max="15890" width="16.28515625" style="40" bestFit="1" customWidth="1"/>
    <col min="15891" max="16124" width="9.140625" style="40"/>
    <col min="16125" max="16125" width="11.7109375" style="40" customWidth="1"/>
    <col min="16126" max="16126" width="29.42578125" style="40" customWidth="1"/>
    <col min="16127" max="16127" width="67.7109375" style="40" customWidth="1"/>
    <col min="16128" max="16131" width="0" style="40" hidden="1" customWidth="1"/>
    <col min="16132" max="16132" width="26.5703125" style="40" customWidth="1"/>
    <col min="16133" max="16134" width="0" style="40" hidden="1" customWidth="1"/>
    <col min="16135" max="16135" width="24.28515625" style="40" customWidth="1"/>
    <col min="16136" max="16136" width="24.85546875" style="40" customWidth="1"/>
    <col min="16137" max="16138" width="20.28515625" style="40" customWidth="1"/>
    <col min="16139" max="16141" width="18.140625" style="40" bestFit="1" customWidth="1"/>
    <col min="16142" max="16142" width="16.28515625" style="40" bestFit="1" customWidth="1"/>
    <col min="16143" max="16144" width="18.140625" style="40" bestFit="1" customWidth="1"/>
    <col min="16145" max="16146" width="16.28515625" style="40" bestFit="1" customWidth="1"/>
    <col min="16147" max="16384" width="9.140625" style="40"/>
  </cols>
  <sheetData>
    <row r="1" spans="1:8" x14ac:dyDescent="0.3">
      <c r="A1" s="38"/>
      <c r="B1" s="156"/>
      <c r="C1" s="156"/>
      <c r="D1" s="156"/>
      <c r="E1" s="156"/>
      <c r="F1" s="39"/>
      <c r="G1" s="39"/>
      <c r="H1" s="39" t="s">
        <v>154</v>
      </c>
    </row>
    <row r="2" spans="1:8" ht="18.75" customHeight="1" x14ac:dyDescent="0.3">
      <c r="A2" s="156"/>
      <c r="B2" s="156"/>
      <c r="C2" s="156"/>
      <c r="D2" s="156"/>
      <c r="E2" s="156"/>
      <c r="F2" s="39"/>
      <c r="G2" s="39"/>
      <c r="H2" s="39"/>
    </row>
    <row r="3" spans="1:8" x14ac:dyDescent="0.3">
      <c r="A3" s="157"/>
      <c r="B3" s="157"/>
      <c r="C3" s="157"/>
      <c r="D3" s="157"/>
      <c r="E3" s="157"/>
      <c r="F3" s="41"/>
      <c r="G3" s="41"/>
      <c r="H3" s="41"/>
    </row>
    <row r="4" spans="1:8" x14ac:dyDescent="0.3">
      <c r="A4" s="157"/>
      <c r="B4" s="157"/>
      <c r="C4" s="157"/>
      <c r="D4" s="157"/>
      <c r="E4" s="157"/>
      <c r="F4" s="41"/>
      <c r="G4" s="41"/>
      <c r="H4" s="41"/>
    </row>
    <row r="5" spans="1:8" x14ac:dyDescent="0.3">
      <c r="A5" s="41"/>
      <c r="B5" s="157"/>
      <c r="C5" s="157"/>
      <c r="D5" s="157"/>
      <c r="E5" s="157"/>
      <c r="F5" s="41"/>
      <c r="G5" s="41"/>
      <c r="H5" s="41"/>
    </row>
    <row r="6" spans="1:8" x14ac:dyDescent="0.3">
      <c r="A6" s="42"/>
      <c r="B6" s="41"/>
      <c r="C6" s="41"/>
      <c r="D6" s="40"/>
      <c r="E6" s="40"/>
    </row>
    <row r="7" spans="1:8" ht="66" customHeight="1" x14ac:dyDescent="0.3">
      <c r="A7" s="155" t="s">
        <v>155</v>
      </c>
      <c r="B7" s="155"/>
      <c r="C7" s="155"/>
      <c r="D7" s="155"/>
      <c r="E7" s="155"/>
      <c r="F7" s="155"/>
      <c r="G7" s="155"/>
      <c r="H7" s="155"/>
    </row>
    <row r="8" spans="1:8" x14ac:dyDescent="0.3">
      <c r="A8" s="42"/>
      <c r="B8" s="41"/>
      <c r="C8" s="41"/>
      <c r="D8" s="40"/>
      <c r="E8" s="40"/>
    </row>
    <row r="9" spans="1:8" x14ac:dyDescent="0.3">
      <c r="A9" s="38"/>
      <c r="B9" s="43"/>
      <c r="C9" s="43"/>
      <c r="D9" s="44"/>
      <c r="E9" s="44"/>
      <c r="G9" s="44"/>
      <c r="H9" s="44"/>
    </row>
    <row r="10" spans="1:8" ht="75" x14ac:dyDescent="0.3">
      <c r="A10" s="45" t="s">
        <v>4</v>
      </c>
      <c r="B10" s="46" t="s">
        <v>5</v>
      </c>
      <c r="C10" s="46" t="s">
        <v>6</v>
      </c>
      <c r="D10" s="47" t="s">
        <v>156</v>
      </c>
      <c r="E10" s="48" t="s">
        <v>157</v>
      </c>
      <c r="F10" s="107" t="s">
        <v>158</v>
      </c>
      <c r="G10" s="107" t="s">
        <v>159</v>
      </c>
      <c r="H10" s="107" t="s">
        <v>160</v>
      </c>
    </row>
    <row r="11" spans="1:8" ht="37.5" x14ac:dyDescent="0.3">
      <c r="A11" s="49" t="s">
        <v>9</v>
      </c>
      <c r="B11" s="45" t="s">
        <v>10</v>
      </c>
      <c r="C11" s="50" t="s">
        <v>11</v>
      </c>
      <c r="D11" s="51">
        <v>7777189</v>
      </c>
      <c r="E11" s="52">
        <v>9077636.5</v>
      </c>
      <c r="F11" s="108">
        <v>9375032.5999999996</v>
      </c>
      <c r="G11" s="108">
        <v>9822253.0999999996</v>
      </c>
      <c r="H11" s="108">
        <v>8819596.9000000004</v>
      </c>
    </row>
    <row r="12" spans="1:8" x14ac:dyDescent="0.3">
      <c r="A12" s="53"/>
      <c r="B12" s="45"/>
      <c r="C12" s="50" t="s">
        <v>12</v>
      </c>
      <c r="D12" s="51">
        <v>7350039</v>
      </c>
      <c r="E12" s="52">
        <v>8252542.5</v>
      </c>
      <c r="F12" s="108">
        <v>8639078.9000000004</v>
      </c>
      <c r="G12" s="108">
        <v>9106986.0999999996</v>
      </c>
      <c r="H12" s="108">
        <v>8102059.7000000002</v>
      </c>
    </row>
    <row r="13" spans="1:8" x14ac:dyDescent="0.3">
      <c r="A13" s="53">
        <v>182</v>
      </c>
      <c r="B13" s="54" t="s">
        <v>13</v>
      </c>
      <c r="C13" s="55" t="s">
        <v>14</v>
      </c>
      <c r="D13" s="36">
        <v>3757667</v>
      </c>
      <c r="E13" s="37">
        <v>4023406</v>
      </c>
      <c r="F13" s="109">
        <v>4754585</v>
      </c>
      <c r="G13" s="109">
        <v>5040475</v>
      </c>
      <c r="H13" s="109">
        <v>5506888</v>
      </c>
    </row>
    <row r="14" spans="1:8" x14ac:dyDescent="0.3">
      <c r="A14" s="53">
        <v>182</v>
      </c>
      <c r="B14" s="56" t="s">
        <v>15</v>
      </c>
      <c r="C14" s="55" t="s">
        <v>16</v>
      </c>
      <c r="D14" s="36">
        <v>1290156</v>
      </c>
      <c r="E14" s="37">
        <v>1533620</v>
      </c>
      <c r="F14" s="109">
        <v>1997978</v>
      </c>
      <c r="G14" s="109">
        <v>2065773</v>
      </c>
      <c r="H14" s="109">
        <v>2291738</v>
      </c>
    </row>
    <row r="15" spans="1:8" x14ac:dyDescent="0.3">
      <c r="A15" s="53">
        <v>182</v>
      </c>
      <c r="B15" s="56" t="s">
        <v>17</v>
      </c>
      <c r="C15" s="55" t="s">
        <v>18</v>
      </c>
      <c r="D15" s="36">
        <v>2467511</v>
      </c>
      <c r="E15" s="37">
        <v>2489786</v>
      </c>
      <c r="F15" s="109">
        <v>2756607</v>
      </c>
      <c r="G15" s="109">
        <v>2974702</v>
      </c>
      <c r="H15" s="109">
        <v>3215150</v>
      </c>
    </row>
    <row r="16" spans="1:8" ht="56.25" x14ac:dyDescent="0.3">
      <c r="A16" s="57" t="s">
        <v>9</v>
      </c>
      <c r="B16" s="56" t="s">
        <v>19</v>
      </c>
      <c r="C16" s="55" t="s">
        <v>20</v>
      </c>
      <c r="D16" s="36">
        <v>3073690</v>
      </c>
      <c r="E16" s="37">
        <v>3691014</v>
      </c>
      <c r="F16" s="109">
        <v>3310290</v>
      </c>
      <c r="G16" s="109">
        <v>3462338</v>
      </c>
      <c r="H16" s="109">
        <v>1956594</v>
      </c>
    </row>
    <row r="17" spans="1:8" ht="39" customHeight="1" x14ac:dyDescent="0.3">
      <c r="A17" s="57" t="s">
        <v>9</v>
      </c>
      <c r="B17" s="56" t="s">
        <v>21</v>
      </c>
      <c r="C17" s="55" t="s">
        <v>22</v>
      </c>
      <c r="D17" s="36">
        <v>3073690</v>
      </c>
      <c r="E17" s="37">
        <v>3691014</v>
      </c>
      <c r="F17" s="109">
        <v>3310290</v>
      </c>
      <c r="G17" s="109">
        <v>3462338</v>
      </c>
      <c r="H17" s="109">
        <v>1956594</v>
      </c>
    </row>
    <row r="18" spans="1:8" ht="32.25" customHeight="1" x14ac:dyDescent="0.3">
      <c r="A18" s="53">
        <v>182</v>
      </c>
      <c r="B18" s="54" t="s">
        <v>23</v>
      </c>
      <c r="C18" s="58" t="s">
        <v>24</v>
      </c>
      <c r="D18" s="36">
        <v>7500</v>
      </c>
      <c r="E18" s="37">
        <v>18734</v>
      </c>
      <c r="F18" s="109">
        <v>20645</v>
      </c>
      <c r="G18" s="109">
        <v>22255</v>
      </c>
      <c r="H18" s="109">
        <v>24058</v>
      </c>
    </row>
    <row r="19" spans="1:8" ht="20.25" customHeight="1" x14ac:dyDescent="0.3">
      <c r="A19" s="53">
        <v>182</v>
      </c>
      <c r="B19" s="59" t="s">
        <v>117</v>
      </c>
      <c r="C19" s="60" t="s">
        <v>118</v>
      </c>
      <c r="D19" s="36">
        <v>7500</v>
      </c>
      <c r="E19" s="37">
        <v>18700</v>
      </c>
      <c r="F19" s="109">
        <v>20645</v>
      </c>
      <c r="G19" s="109">
        <v>22255</v>
      </c>
      <c r="H19" s="109">
        <v>24058</v>
      </c>
    </row>
    <row r="20" spans="1:8" x14ac:dyDescent="0.3">
      <c r="A20" s="53">
        <v>182</v>
      </c>
      <c r="B20" s="56" t="s">
        <v>27</v>
      </c>
      <c r="C20" s="55" t="s">
        <v>28</v>
      </c>
      <c r="D20" s="36">
        <v>486822</v>
      </c>
      <c r="E20" s="37">
        <v>493045</v>
      </c>
      <c r="F20" s="109">
        <v>525816</v>
      </c>
      <c r="G20" s="109">
        <v>553727</v>
      </c>
      <c r="H20" s="109">
        <v>586249</v>
      </c>
    </row>
    <row r="21" spans="1:8" x14ac:dyDescent="0.3">
      <c r="A21" s="53">
        <v>182</v>
      </c>
      <c r="B21" s="56" t="s">
        <v>29</v>
      </c>
      <c r="C21" s="55" t="s">
        <v>30</v>
      </c>
      <c r="D21" s="36">
        <v>303065</v>
      </c>
      <c r="E21" s="37">
        <v>303582</v>
      </c>
      <c r="F21" s="109">
        <v>320583</v>
      </c>
      <c r="G21" s="109">
        <v>339818</v>
      </c>
      <c r="H21" s="109">
        <v>362585</v>
      </c>
    </row>
    <row r="22" spans="1:8" x14ac:dyDescent="0.3">
      <c r="A22" s="53">
        <v>182</v>
      </c>
      <c r="B22" s="56" t="s">
        <v>31</v>
      </c>
      <c r="C22" s="55" t="s">
        <v>32</v>
      </c>
      <c r="D22" s="36">
        <v>183757</v>
      </c>
      <c r="E22" s="37">
        <v>189463</v>
      </c>
      <c r="F22" s="109">
        <v>205233</v>
      </c>
      <c r="G22" s="109">
        <v>213909</v>
      </c>
      <c r="H22" s="109">
        <v>223664</v>
      </c>
    </row>
    <row r="23" spans="1:8" x14ac:dyDescent="0.3">
      <c r="A23" s="57" t="s">
        <v>9</v>
      </c>
      <c r="B23" s="56" t="s">
        <v>37</v>
      </c>
      <c r="C23" s="55" t="s">
        <v>38</v>
      </c>
      <c r="D23" s="36">
        <v>24359</v>
      </c>
      <c r="E23" s="37">
        <v>26343.5</v>
      </c>
      <c r="F23" s="109">
        <v>27742.9</v>
      </c>
      <c r="G23" s="109">
        <v>28191.1</v>
      </c>
      <c r="H23" s="109">
        <v>28270.7</v>
      </c>
    </row>
    <row r="24" spans="1:8" ht="93.75" x14ac:dyDescent="0.3">
      <c r="A24" s="57" t="s">
        <v>161</v>
      </c>
      <c r="B24" s="54" t="s">
        <v>39</v>
      </c>
      <c r="C24" s="55" t="s">
        <v>40</v>
      </c>
      <c r="D24" s="36">
        <v>611.5</v>
      </c>
      <c r="E24" s="37">
        <v>1118.8</v>
      </c>
      <c r="F24" s="109">
        <v>1115</v>
      </c>
      <c r="G24" s="109">
        <v>1045</v>
      </c>
      <c r="H24" s="109">
        <v>1115</v>
      </c>
    </row>
    <row r="25" spans="1:8" ht="56.25" x14ac:dyDescent="0.3">
      <c r="A25" s="57" t="s">
        <v>9</v>
      </c>
      <c r="B25" s="54" t="s">
        <v>41</v>
      </c>
      <c r="C25" s="55" t="s">
        <v>42</v>
      </c>
      <c r="D25" s="36">
        <v>23747.5</v>
      </c>
      <c r="E25" s="37">
        <v>25224.7</v>
      </c>
      <c r="F25" s="109">
        <v>26627.9</v>
      </c>
      <c r="G25" s="109">
        <v>27146.1</v>
      </c>
      <c r="H25" s="109">
        <v>27155.7</v>
      </c>
    </row>
    <row r="26" spans="1:8" x14ac:dyDescent="0.3">
      <c r="A26" s="53"/>
      <c r="B26" s="45"/>
      <c r="C26" s="50" t="s">
        <v>45</v>
      </c>
      <c r="D26" s="51">
        <v>427150</v>
      </c>
      <c r="E26" s="52">
        <v>825094</v>
      </c>
      <c r="F26" s="108">
        <v>735953.7</v>
      </c>
      <c r="G26" s="108">
        <v>715267</v>
      </c>
      <c r="H26" s="108">
        <v>717537.2</v>
      </c>
    </row>
    <row r="27" spans="1:8" ht="56.25" x14ac:dyDescent="0.3">
      <c r="A27" s="57" t="s">
        <v>9</v>
      </c>
      <c r="B27" s="54" t="s">
        <v>46</v>
      </c>
      <c r="C27" s="55" t="s">
        <v>47</v>
      </c>
      <c r="D27" s="51">
        <v>118370</v>
      </c>
      <c r="E27" s="52">
        <v>329123.5</v>
      </c>
      <c r="F27" s="108">
        <v>248016</v>
      </c>
      <c r="G27" s="108">
        <v>247753</v>
      </c>
      <c r="H27" s="108">
        <v>247997</v>
      </c>
    </row>
    <row r="28" spans="1:8" x14ac:dyDescent="0.3">
      <c r="A28" s="57" t="s">
        <v>90</v>
      </c>
      <c r="B28" s="54" t="s">
        <v>119</v>
      </c>
      <c r="C28" s="58" t="s">
        <v>120</v>
      </c>
      <c r="D28" s="36">
        <v>100000</v>
      </c>
      <c r="E28" s="37">
        <v>303119</v>
      </c>
      <c r="F28" s="109">
        <v>221569</v>
      </c>
      <c r="G28" s="109">
        <v>221569</v>
      </c>
      <c r="H28" s="109">
        <v>221569</v>
      </c>
    </row>
    <row r="29" spans="1:8" ht="37.5" x14ac:dyDescent="0.3">
      <c r="A29" s="57" t="s">
        <v>9</v>
      </c>
      <c r="B29" s="54" t="s">
        <v>49</v>
      </c>
      <c r="C29" s="55" t="s">
        <v>50</v>
      </c>
      <c r="D29" s="36">
        <v>51</v>
      </c>
      <c r="E29" s="37">
        <v>190.5</v>
      </c>
      <c r="F29" s="109">
        <v>509</v>
      </c>
      <c r="G29" s="109">
        <v>509</v>
      </c>
      <c r="H29" s="109">
        <v>509</v>
      </c>
    </row>
    <row r="30" spans="1:8" ht="115.5" customHeight="1" x14ac:dyDescent="0.3">
      <c r="A30" s="57" t="s">
        <v>9</v>
      </c>
      <c r="B30" s="54" t="s">
        <v>51</v>
      </c>
      <c r="C30" s="55" t="s">
        <v>52</v>
      </c>
      <c r="D30" s="36">
        <v>18319</v>
      </c>
      <c r="E30" s="37">
        <v>25742</v>
      </c>
      <c r="F30" s="109">
        <v>25793</v>
      </c>
      <c r="G30" s="109">
        <v>25494</v>
      </c>
      <c r="H30" s="109">
        <v>25702</v>
      </c>
    </row>
    <row r="31" spans="1:8" ht="115.5" customHeight="1" x14ac:dyDescent="0.3">
      <c r="A31" s="61">
        <v>928</v>
      </c>
      <c r="B31" s="62" t="s">
        <v>162</v>
      </c>
      <c r="C31" s="63" t="s">
        <v>54</v>
      </c>
      <c r="D31" s="36">
        <v>0</v>
      </c>
      <c r="E31" s="37">
        <v>72</v>
      </c>
      <c r="F31" s="109">
        <v>145</v>
      </c>
      <c r="G31" s="109">
        <v>181</v>
      </c>
      <c r="H31" s="109">
        <v>217</v>
      </c>
    </row>
    <row r="32" spans="1:8" ht="37.5" x14ac:dyDescent="0.3">
      <c r="A32" s="57" t="s">
        <v>9</v>
      </c>
      <c r="B32" s="54" t="s">
        <v>55</v>
      </c>
      <c r="C32" s="55" t="s">
        <v>56</v>
      </c>
      <c r="D32" s="36">
        <v>51464</v>
      </c>
      <c r="E32" s="37">
        <v>69539</v>
      </c>
      <c r="F32" s="109">
        <v>76118</v>
      </c>
      <c r="G32" s="109">
        <v>78218</v>
      </c>
      <c r="H32" s="109">
        <v>80318</v>
      </c>
    </row>
    <row r="33" spans="1:8" ht="19.5" customHeight="1" x14ac:dyDescent="0.3">
      <c r="A33" s="57" t="s">
        <v>57</v>
      </c>
      <c r="B33" s="54" t="s">
        <v>58</v>
      </c>
      <c r="C33" s="55" t="s">
        <v>59</v>
      </c>
      <c r="D33" s="36">
        <v>2642</v>
      </c>
      <c r="E33" s="37">
        <v>4175</v>
      </c>
      <c r="F33" s="109">
        <v>3127</v>
      </c>
      <c r="G33" s="109">
        <v>3127</v>
      </c>
      <c r="H33" s="109">
        <v>3127</v>
      </c>
    </row>
    <row r="34" spans="1:8" x14ac:dyDescent="0.3">
      <c r="A34" s="57" t="s">
        <v>9</v>
      </c>
      <c r="B34" s="54" t="s">
        <v>60</v>
      </c>
      <c r="C34" s="55" t="s">
        <v>61</v>
      </c>
      <c r="D34" s="36">
        <v>4636</v>
      </c>
      <c r="E34" s="37">
        <v>1064</v>
      </c>
      <c r="F34" s="109">
        <v>3191</v>
      </c>
      <c r="G34" s="109">
        <v>1991</v>
      </c>
      <c r="H34" s="109">
        <v>2191</v>
      </c>
    </row>
    <row r="35" spans="1:8" x14ac:dyDescent="0.3">
      <c r="A35" s="53">
        <v>919</v>
      </c>
      <c r="B35" s="54" t="s">
        <v>62</v>
      </c>
      <c r="C35" s="55" t="s">
        <v>63</v>
      </c>
      <c r="D35" s="36">
        <v>44186</v>
      </c>
      <c r="E35" s="37">
        <v>64300</v>
      </c>
      <c r="F35" s="109">
        <v>69800</v>
      </c>
      <c r="G35" s="109">
        <v>73100</v>
      </c>
      <c r="H35" s="109">
        <v>75000</v>
      </c>
    </row>
    <row r="36" spans="1:8" ht="37.5" x14ac:dyDescent="0.3">
      <c r="A36" s="57" t="s">
        <v>9</v>
      </c>
      <c r="B36" s="54" t="s">
        <v>64</v>
      </c>
      <c r="C36" s="55" t="s">
        <v>65</v>
      </c>
      <c r="D36" s="36">
        <v>52942</v>
      </c>
      <c r="E36" s="37">
        <v>103280.2</v>
      </c>
      <c r="F36" s="109">
        <v>87483.7</v>
      </c>
      <c r="G36" s="109">
        <v>63434.2</v>
      </c>
      <c r="H36" s="109">
        <v>63345.4</v>
      </c>
    </row>
    <row r="37" spans="1:8" x14ac:dyDescent="0.3">
      <c r="A37" s="57" t="s">
        <v>9</v>
      </c>
      <c r="B37" s="54" t="s">
        <v>66</v>
      </c>
      <c r="C37" s="55" t="s">
        <v>67</v>
      </c>
      <c r="D37" s="36">
        <v>41200</v>
      </c>
      <c r="E37" s="37">
        <v>66653.100000000006</v>
      </c>
      <c r="F37" s="109">
        <v>55055.199999999997</v>
      </c>
      <c r="G37" s="109">
        <v>55259.3</v>
      </c>
      <c r="H37" s="109">
        <v>55429.4</v>
      </c>
    </row>
    <row r="38" spans="1:8" x14ac:dyDescent="0.3">
      <c r="A38" s="57" t="s">
        <v>9</v>
      </c>
      <c r="B38" s="54" t="s">
        <v>68</v>
      </c>
      <c r="C38" s="55" t="s">
        <v>69</v>
      </c>
      <c r="D38" s="36">
        <v>11742</v>
      </c>
      <c r="E38" s="37">
        <v>36627.1</v>
      </c>
      <c r="F38" s="109">
        <v>32428.5</v>
      </c>
      <c r="G38" s="109">
        <v>8174.9</v>
      </c>
      <c r="H38" s="109">
        <v>7916</v>
      </c>
    </row>
    <row r="39" spans="1:8" ht="37.5" x14ac:dyDescent="0.3">
      <c r="A39" s="57" t="s">
        <v>9</v>
      </c>
      <c r="B39" s="54" t="s">
        <v>70</v>
      </c>
      <c r="C39" s="64" t="s">
        <v>71</v>
      </c>
      <c r="D39" s="36">
        <v>4</v>
      </c>
      <c r="E39" s="37">
        <v>4507</v>
      </c>
      <c r="F39" s="109">
        <v>5378</v>
      </c>
      <c r="G39" s="109">
        <v>1410</v>
      </c>
      <c r="H39" s="109">
        <v>1410</v>
      </c>
    </row>
    <row r="40" spans="1:8" ht="37.5" customHeight="1" x14ac:dyDescent="0.3">
      <c r="A40" s="57" t="s">
        <v>133</v>
      </c>
      <c r="B40" s="54" t="s">
        <v>73</v>
      </c>
      <c r="C40" s="55" t="s">
        <v>74</v>
      </c>
      <c r="D40" s="36">
        <v>0</v>
      </c>
      <c r="E40" s="37">
        <v>4500</v>
      </c>
      <c r="F40" s="109">
        <v>1410</v>
      </c>
      <c r="G40" s="109">
        <v>1410</v>
      </c>
      <c r="H40" s="109">
        <v>1410</v>
      </c>
    </row>
    <row r="41" spans="1:8" ht="37.5" customHeight="1" x14ac:dyDescent="0.3">
      <c r="A41" s="57" t="s">
        <v>133</v>
      </c>
      <c r="B41" s="54" t="s">
        <v>163</v>
      </c>
      <c r="C41" s="55" t="s">
        <v>164</v>
      </c>
      <c r="D41" s="36"/>
      <c r="E41" s="37"/>
      <c r="F41" s="109">
        <v>3968</v>
      </c>
      <c r="G41" s="109">
        <v>0</v>
      </c>
      <c r="H41" s="109">
        <v>0</v>
      </c>
    </row>
    <row r="42" spans="1:8" x14ac:dyDescent="0.3">
      <c r="A42" s="57" t="s">
        <v>9</v>
      </c>
      <c r="B42" s="54" t="s">
        <v>75</v>
      </c>
      <c r="C42" s="55" t="s">
        <v>76</v>
      </c>
      <c r="D42" s="36">
        <v>125</v>
      </c>
      <c r="E42" s="37">
        <v>108.4</v>
      </c>
      <c r="F42" s="109">
        <v>106.4</v>
      </c>
      <c r="G42" s="109">
        <v>106.4</v>
      </c>
      <c r="H42" s="109">
        <v>106.4</v>
      </c>
    </row>
    <row r="43" spans="1:8" ht="56.25" x14ac:dyDescent="0.3">
      <c r="A43" s="53">
        <v>905</v>
      </c>
      <c r="B43" s="54" t="s">
        <v>165</v>
      </c>
      <c r="C43" s="55" t="s">
        <v>78</v>
      </c>
      <c r="D43" s="36">
        <v>31.6</v>
      </c>
      <c r="E43" s="37">
        <v>15</v>
      </c>
      <c r="F43" s="109">
        <v>13</v>
      </c>
      <c r="G43" s="109">
        <v>13</v>
      </c>
      <c r="H43" s="109">
        <v>13</v>
      </c>
    </row>
    <row r="44" spans="1:8" ht="75.75" customHeight="1" x14ac:dyDescent="0.3">
      <c r="A44" s="53">
        <v>919</v>
      </c>
      <c r="B44" s="54" t="s">
        <v>166</v>
      </c>
      <c r="C44" s="64" t="s">
        <v>167</v>
      </c>
      <c r="D44" s="36">
        <v>93.4</v>
      </c>
      <c r="E44" s="37">
        <v>93.4</v>
      </c>
      <c r="F44" s="109">
        <v>93.4</v>
      </c>
      <c r="G44" s="109">
        <v>93.4</v>
      </c>
      <c r="H44" s="109">
        <v>93.4</v>
      </c>
    </row>
    <row r="45" spans="1:8" x14ac:dyDescent="0.3">
      <c r="A45" s="57" t="s">
        <v>9</v>
      </c>
      <c r="B45" s="54" t="s">
        <v>109</v>
      </c>
      <c r="C45" s="55" t="s">
        <v>79</v>
      </c>
      <c r="D45" s="36">
        <v>204245</v>
      </c>
      <c r="E45" s="37">
        <v>318535.90000000002</v>
      </c>
      <c r="F45" s="109">
        <v>318851.59999999998</v>
      </c>
      <c r="G45" s="109">
        <v>324345.40000000002</v>
      </c>
      <c r="H45" s="109">
        <v>324360.40000000002</v>
      </c>
    </row>
    <row r="46" spans="1:8" ht="56.25" x14ac:dyDescent="0.3">
      <c r="A46" s="57" t="s">
        <v>9</v>
      </c>
      <c r="B46" s="65" t="s">
        <v>168</v>
      </c>
      <c r="C46" s="55" t="s">
        <v>169</v>
      </c>
      <c r="D46" s="36">
        <v>200843</v>
      </c>
      <c r="E46" s="37">
        <v>304281.09999999998</v>
      </c>
      <c r="F46" s="109">
        <v>311424.40000000002</v>
      </c>
      <c r="G46" s="109">
        <v>316546.40000000002</v>
      </c>
      <c r="H46" s="109">
        <v>316603.40000000002</v>
      </c>
    </row>
    <row r="47" spans="1:8" ht="75" x14ac:dyDescent="0.3">
      <c r="A47" s="66" t="s">
        <v>9</v>
      </c>
      <c r="B47" s="67" t="s">
        <v>170</v>
      </c>
      <c r="C47" s="68" t="s">
        <v>171</v>
      </c>
      <c r="D47" s="36">
        <v>0</v>
      </c>
      <c r="E47" s="37">
        <v>10</v>
      </c>
      <c r="F47" s="109">
        <v>15</v>
      </c>
      <c r="G47" s="109">
        <v>15</v>
      </c>
      <c r="H47" s="109">
        <v>15</v>
      </c>
    </row>
    <row r="48" spans="1:8" ht="154.5" customHeight="1" x14ac:dyDescent="0.3">
      <c r="A48" s="57" t="s">
        <v>9</v>
      </c>
      <c r="B48" s="54" t="s">
        <v>172</v>
      </c>
      <c r="C48" s="69" t="s">
        <v>173</v>
      </c>
      <c r="D48" s="36">
        <v>462</v>
      </c>
      <c r="E48" s="37">
        <v>8420.1</v>
      </c>
      <c r="F48" s="109">
        <v>7022.2</v>
      </c>
      <c r="G48" s="109">
        <v>7444</v>
      </c>
      <c r="H48" s="109">
        <v>7657</v>
      </c>
    </row>
    <row r="49" spans="1:19" s="70" customFormat="1" ht="37.5" x14ac:dyDescent="0.3">
      <c r="A49" s="57" t="s">
        <v>9</v>
      </c>
      <c r="B49" s="54" t="s">
        <v>174</v>
      </c>
      <c r="C49" s="69" t="s">
        <v>175</v>
      </c>
      <c r="D49" s="36">
        <v>2840</v>
      </c>
      <c r="E49" s="37">
        <v>5824.4</v>
      </c>
      <c r="F49" s="109">
        <v>389</v>
      </c>
      <c r="G49" s="109">
        <v>339</v>
      </c>
      <c r="H49" s="109">
        <v>84</v>
      </c>
    </row>
    <row r="50" spans="1:19" s="73" customFormat="1" ht="38.25" customHeight="1" x14ac:dyDescent="0.25">
      <c r="A50" s="57" t="s">
        <v>131</v>
      </c>
      <c r="B50" s="71" t="s">
        <v>176</v>
      </c>
      <c r="C50" s="72" t="s">
        <v>177</v>
      </c>
      <c r="D50" s="36">
        <v>100</v>
      </c>
      <c r="E50" s="37">
        <v>0.3</v>
      </c>
      <c r="F50" s="109">
        <v>1</v>
      </c>
      <c r="G50" s="109">
        <v>1</v>
      </c>
      <c r="H50" s="109">
        <v>1</v>
      </c>
    </row>
    <row r="51" spans="1:19" s="70" customFormat="1" ht="22.5" customHeight="1" x14ac:dyDescent="0.3">
      <c r="A51" s="45" t="s">
        <v>9</v>
      </c>
      <c r="B51" s="46" t="s">
        <v>86</v>
      </c>
      <c r="C51" s="50" t="s">
        <v>87</v>
      </c>
      <c r="D51" s="74">
        <f t="shared" ref="D51:H51" si="0">D52+D182+D185+D188+D191+D230</f>
        <v>19435403.399999999</v>
      </c>
      <c r="E51" s="74">
        <f t="shared" si="0"/>
        <v>22277168.400000002</v>
      </c>
      <c r="F51" s="74">
        <f t="shared" si="0"/>
        <v>20079064.458000001</v>
      </c>
      <c r="G51" s="74">
        <f t="shared" si="0"/>
        <v>17992156.599999998</v>
      </c>
      <c r="H51" s="74">
        <f t="shared" si="0"/>
        <v>12335351.300000001</v>
      </c>
      <c r="I51" s="75"/>
      <c r="J51" s="75">
        <v>19435403.399999999</v>
      </c>
      <c r="K51" s="70">
        <v>22344848.899999999</v>
      </c>
      <c r="L51" s="70">
        <v>17189406.399999999</v>
      </c>
      <c r="M51" s="70">
        <v>18497733.5</v>
      </c>
      <c r="N51" s="70">
        <v>9018318.0999999996</v>
      </c>
      <c r="O51" s="70">
        <v>20576668.699999999</v>
      </c>
      <c r="P51" s="70">
        <v>21911850.699999999</v>
      </c>
      <c r="Q51" s="70">
        <v>7961719.0999999996</v>
      </c>
      <c r="R51" s="70">
        <v>2304913.7999999998</v>
      </c>
    </row>
    <row r="52" spans="1:19" s="70" customFormat="1" ht="62.45" customHeight="1" x14ac:dyDescent="0.3">
      <c r="A52" s="45" t="s">
        <v>9</v>
      </c>
      <c r="B52" s="46" t="s">
        <v>88</v>
      </c>
      <c r="C52" s="50" t="s">
        <v>178</v>
      </c>
      <c r="D52" s="76">
        <f t="shared" ref="D52:H52" si="1">D53+D56+D136+D154</f>
        <v>19348550.699999999</v>
      </c>
      <c r="E52" s="76">
        <f t="shared" si="1"/>
        <v>21947607</v>
      </c>
      <c r="F52" s="76">
        <f t="shared" si="1"/>
        <v>20024520.5</v>
      </c>
      <c r="G52" s="76">
        <f t="shared" si="1"/>
        <v>17986956.599999998</v>
      </c>
      <c r="H52" s="76">
        <f t="shared" si="1"/>
        <v>12330151.300000001</v>
      </c>
      <c r="J52" s="75">
        <f>D51-J51</f>
        <v>0</v>
      </c>
      <c r="K52" s="75">
        <f>E51-K51</f>
        <v>-67680.499999996275</v>
      </c>
      <c r="L52" s="75" t="e">
        <f>#REF!-L51</f>
        <v>#REF!</v>
      </c>
      <c r="M52" s="75" t="e">
        <f>#REF!-M51</f>
        <v>#REF!</v>
      </c>
      <c r="N52" s="75">
        <f>F51-N51</f>
        <v>11060746.358000001</v>
      </c>
      <c r="O52" s="75" t="e">
        <f>#REF!-O51</f>
        <v>#REF!</v>
      </c>
      <c r="P52" s="75" t="e">
        <f>#REF!-P51</f>
        <v>#REF!</v>
      </c>
      <c r="Q52" s="75">
        <f t="shared" ref="Q52:S52" si="2">G51-Q51</f>
        <v>10030437.499999998</v>
      </c>
      <c r="R52" s="75">
        <f t="shared" si="2"/>
        <v>10030437.5</v>
      </c>
      <c r="S52" s="75">
        <f t="shared" si="2"/>
        <v>0</v>
      </c>
    </row>
    <row r="53" spans="1:19" s="70" customFormat="1" ht="37.5" x14ac:dyDescent="0.3">
      <c r="A53" s="77" t="s">
        <v>9</v>
      </c>
      <c r="B53" s="46" t="s">
        <v>91</v>
      </c>
      <c r="C53" s="50" t="s">
        <v>92</v>
      </c>
      <c r="D53" s="76">
        <f t="shared" ref="D53:H53" si="3">SUM(D54:D55)</f>
        <v>10843501.300000001</v>
      </c>
      <c r="E53" s="76">
        <f t="shared" si="3"/>
        <v>10843501.300000001</v>
      </c>
      <c r="F53" s="76">
        <f t="shared" si="3"/>
        <v>10843501.300000001</v>
      </c>
      <c r="G53" s="76">
        <f t="shared" si="3"/>
        <v>10000672.5</v>
      </c>
      <c r="H53" s="76">
        <f t="shared" si="3"/>
        <v>10000672.5</v>
      </c>
      <c r="I53" s="78"/>
      <c r="J53" s="78"/>
    </row>
    <row r="54" spans="1:19" ht="43.5" customHeight="1" x14ac:dyDescent="0.3">
      <c r="A54" s="65" t="s">
        <v>90</v>
      </c>
      <c r="B54" s="56" t="s">
        <v>179</v>
      </c>
      <c r="C54" s="55" t="s">
        <v>180</v>
      </c>
      <c r="D54" s="36">
        <v>10312438.300000001</v>
      </c>
      <c r="E54" s="37">
        <v>10312438.300000001</v>
      </c>
      <c r="F54" s="35">
        <v>10312438.300000001</v>
      </c>
      <c r="G54" s="35">
        <v>10000672.5</v>
      </c>
      <c r="H54" s="35">
        <v>10000672.5</v>
      </c>
      <c r="I54" s="79">
        <v>50010</v>
      </c>
      <c r="J54" s="79"/>
    </row>
    <row r="55" spans="1:19" ht="77.25" customHeight="1" x14ac:dyDescent="0.3">
      <c r="A55" s="65" t="s">
        <v>90</v>
      </c>
      <c r="B55" s="56" t="s">
        <v>181</v>
      </c>
      <c r="C55" s="55" t="s">
        <v>182</v>
      </c>
      <c r="D55" s="36">
        <v>531063</v>
      </c>
      <c r="E55" s="37">
        <v>531063</v>
      </c>
      <c r="F55" s="35">
        <v>531063</v>
      </c>
      <c r="G55" s="35">
        <v>0</v>
      </c>
      <c r="H55" s="35">
        <v>0</v>
      </c>
      <c r="I55" s="79">
        <v>50090</v>
      </c>
      <c r="J55" s="79"/>
    </row>
    <row r="56" spans="1:19" s="70" customFormat="1" ht="37.5" customHeight="1" x14ac:dyDescent="0.3">
      <c r="A56" s="77" t="s">
        <v>9</v>
      </c>
      <c r="B56" s="46" t="s">
        <v>93</v>
      </c>
      <c r="C56" s="50" t="s">
        <v>94</v>
      </c>
      <c r="D56" s="76">
        <f>SUM(D57:D135)</f>
        <v>5615926.6999999993</v>
      </c>
      <c r="E56" s="76">
        <f t="shared" ref="E56:H56" si="4">SUM(E57:E135)</f>
        <v>7325722.0999999978</v>
      </c>
      <c r="F56" s="76">
        <f t="shared" si="4"/>
        <v>6997832.2000000002</v>
      </c>
      <c r="G56" s="76">
        <f t="shared" si="4"/>
        <v>6936381.9999999991</v>
      </c>
      <c r="H56" s="76">
        <f t="shared" si="4"/>
        <v>1267757.5999999999</v>
      </c>
    </row>
    <row r="57" spans="1:19" s="70" customFormat="1" ht="37.5" customHeight="1" x14ac:dyDescent="0.3">
      <c r="A57" s="65" t="s">
        <v>90</v>
      </c>
      <c r="B57" s="56" t="s">
        <v>183</v>
      </c>
      <c r="C57" s="55" t="s">
        <v>184</v>
      </c>
      <c r="D57" s="80"/>
      <c r="E57" s="80"/>
      <c r="F57" s="35">
        <v>138136.1</v>
      </c>
      <c r="G57" s="35">
        <v>0</v>
      </c>
      <c r="H57" s="35">
        <v>0</v>
      </c>
    </row>
    <row r="58" spans="1:19" s="70" customFormat="1" ht="75" x14ac:dyDescent="0.3">
      <c r="A58" s="65" t="s">
        <v>131</v>
      </c>
      <c r="B58" s="56" t="s">
        <v>185</v>
      </c>
      <c r="C58" s="55" t="s">
        <v>186</v>
      </c>
      <c r="D58" s="36">
        <v>0</v>
      </c>
      <c r="E58" s="37">
        <v>0</v>
      </c>
      <c r="F58" s="35">
        <v>0</v>
      </c>
      <c r="G58" s="35">
        <v>0</v>
      </c>
      <c r="H58" s="35">
        <v>0</v>
      </c>
      <c r="I58" s="40">
        <v>50210</v>
      </c>
      <c r="J58" s="40"/>
    </row>
    <row r="59" spans="1:19" s="70" customFormat="1" ht="57" customHeight="1" x14ac:dyDescent="0.3">
      <c r="A59" s="54" t="s">
        <v>187</v>
      </c>
      <c r="B59" s="56" t="s">
        <v>188</v>
      </c>
      <c r="C59" s="55" t="s">
        <v>189</v>
      </c>
      <c r="D59" s="36">
        <v>4665</v>
      </c>
      <c r="E59" s="37">
        <v>4665</v>
      </c>
      <c r="F59" s="35">
        <v>4314.6000000000004</v>
      </c>
      <c r="G59" s="35">
        <v>4318</v>
      </c>
      <c r="H59" s="35">
        <v>0</v>
      </c>
      <c r="I59" s="40">
        <v>50280</v>
      </c>
      <c r="J59" s="40"/>
    </row>
    <row r="60" spans="1:19" s="70" customFormat="1" ht="76.5" customHeight="1" x14ac:dyDescent="0.3">
      <c r="A60" s="65" t="s">
        <v>48</v>
      </c>
      <c r="B60" s="56" t="s">
        <v>190</v>
      </c>
      <c r="C60" s="55" t="s">
        <v>191</v>
      </c>
      <c r="D60" s="36">
        <v>13022.1</v>
      </c>
      <c r="E60" s="37">
        <v>13022.1</v>
      </c>
      <c r="F60" s="35">
        <v>85373.7</v>
      </c>
      <c r="G60" s="35">
        <v>0</v>
      </c>
      <c r="H60" s="35">
        <v>137346.70000000001</v>
      </c>
      <c r="I60" s="40">
        <v>50650</v>
      </c>
      <c r="J60" s="40"/>
    </row>
    <row r="61" spans="1:19" s="70" customFormat="1" ht="99.75" customHeight="1" x14ac:dyDescent="0.3">
      <c r="A61" s="65" t="s">
        <v>192</v>
      </c>
      <c r="B61" s="56" t="s">
        <v>193</v>
      </c>
      <c r="C61" s="69" t="s">
        <v>194</v>
      </c>
      <c r="D61" s="36">
        <v>1515.7</v>
      </c>
      <c r="E61" s="37">
        <v>1515.7</v>
      </c>
      <c r="F61" s="35">
        <v>1476.1</v>
      </c>
      <c r="G61" s="35">
        <v>1543.7</v>
      </c>
      <c r="H61" s="35">
        <v>0</v>
      </c>
      <c r="I61" s="40">
        <v>50810</v>
      </c>
      <c r="J61" s="40"/>
    </row>
    <row r="62" spans="1:19" ht="90.75" customHeight="1" x14ac:dyDescent="0.3">
      <c r="A62" s="65" t="s">
        <v>133</v>
      </c>
      <c r="B62" s="56" t="s">
        <v>195</v>
      </c>
      <c r="C62" s="69" t="s">
        <v>196</v>
      </c>
      <c r="D62" s="36">
        <v>77533.399999999994</v>
      </c>
      <c r="E62" s="37">
        <v>110319.4</v>
      </c>
      <c r="F62" s="35">
        <v>100267.5</v>
      </c>
      <c r="G62" s="35">
        <v>100267.5</v>
      </c>
      <c r="H62" s="35">
        <v>98482.7</v>
      </c>
      <c r="I62" s="40">
        <v>50820</v>
      </c>
    </row>
    <row r="63" spans="1:19" ht="95.25" customHeight="1" x14ac:dyDescent="0.3">
      <c r="A63" s="65" t="s">
        <v>197</v>
      </c>
      <c r="B63" s="56" t="s">
        <v>198</v>
      </c>
      <c r="C63" s="69" t="s">
        <v>199</v>
      </c>
      <c r="D63" s="36">
        <v>189424</v>
      </c>
      <c r="E63" s="37">
        <v>295078.3</v>
      </c>
      <c r="F63" s="35">
        <v>222472</v>
      </c>
      <c r="G63" s="35">
        <v>152571.20000000001</v>
      </c>
      <c r="H63" s="35">
        <v>51074</v>
      </c>
      <c r="I63" s="40">
        <v>50840</v>
      </c>
    </row>
    <row r="64" spans="1:19" ht="115.5" customHeight="1" x14ac:dyDescent="0.3">
      <c r="A64" s="65" t="s">
        <v>197</v>
      </c>
      <c r="B64" s="56" t="s">
        <v>200</v>
      </c>
      <c r="C64" s="69" t="s">
        <v>201</v>
      </c>
      <c r="D64" s="36">
        <v>89.1</v>
      </c>
      <c r="E64" s="37">
        <v>89.1</v>
      </c>
      <c r="F64" s="35">
        <v>89.1</v>
      </c>
      <c r="G64" s="35">
        <v>89.1</v>
      </c>
      <c r="H64" s="35">
        <v>0</v>
      </c>
      <c r="I64" s="40">
        <v>50860</v>
      </c>
    </row>
    <row r="65" spans="1:10" ht="82.5" customHeight="1" x14ac:dyDescent="0.3">
      <c r="A65" s="65" t="s">
        <v>202</v>
      </c>
      <c r="B65" s="56" t="s">
        <v>203</v>
      </c>
      <c r="C65" s="69" t="s">
        <v>204</v>
      </c>
      <c r="D65" s="36">
        <v>19900.900000000001</v>
      </c>
      <c r="E65" s="37">
        <v>19900.900000000001</v>
      </c>
      <c r="F65" s="35">
        <v>0</v>
      </c>
      <c r="G65" s="35">
        <v>0</v>
      </c>
      <c r="H65" s="35">
        <v>0</v>
      </c>
      <c r="I65" s="40">
        <v>50970</v>
      </c>
    </row>
    <row r="66" spans="1:10" ht="110.25" customHeight="1" x14ac:dyDescent="0.3">
      <c r="A66" s="81" t="s">
        <v>202</v>
      </c>
      <c r="B66" s="82" t="s">
        <v>205</v>
      </c>
      <c r="C66" s="83" t="s">
        <v>206</v>
      </c>
      <c r="D66" s="36"/>
      <c r="E66" s="37"/>
      <c r="F66" s="35">
        <v>19823.099999999999</v>
      </c>
      <c r="G66" s="35">
        <v>22396.3</v>
      </c>
      <c r="H66" s="35">
        <v>0</v>
      </c>
      <c r="I66" s="84">
        <v>50980</v>
      </c>
      <c r="J66" s="40" t="s">
        <v>207</v>
      </c>
    </row>
    <row r="67" spans="1:10" ht="150" customHeight="1" x14ac:dyDescent="0.3">
      <c r="A67" s="65" t="s">
        <v>131</v>
      </c>
      <c r="B67" s="56" t="s">
        <v>208</v>
      </c>
      <c r="C67" s="69" t="s">
        <v>209</v>
      </c>
      <c r="D67" s="36">
        <v>95848.5</v>
      </c>
      <c r="E67" s="37">
        <v>27911</v>
      </c>
      <c r="F67" s="35">
        <v>0</v>
      </c>
      <c r="G67" s="35">
        <v>0</v>
      </c>
      <c r="H67" s="35">
        <v>0</v>
      </c>
      <c r="I67" s="40">
        <v>51130</v>
      </c>
    </row>
    <row r="68" spans="1:10" ht="93.75" customHeight="1" x14ac:dyDescent="0.3">
      <c r="A68" s="65" t="s">
        <v>146</v>
      </c>
      <c r="B68" s="56" t="s">
        <v>210</v>
      </c>
      <c r="C68" s="69" t="s">
        <v>211</v>
      </c>
      <c r="D68" s="36">
        <v>27908.5</v>
      </c>
      <c r="E68" s="37">
        <v>27908.5</v>
      </c>
      <c r="F68" s="35">
        <v>17891.8</v>
      </c>
      <c r="G68" s="35">
        <v>19700</v>
      </c>
      <c r="H68" s="35">
        <v>0</v>
      </c>
      <c r="I68" s="40">
        <v>51140</v>
      </c>
    </row>
    <row r="69" spans="1:10" ht="168" customHeight="1" x14ac:dyDescent="0.3">
      <c r="A69" s="65" t="s">
        <v>202</v>
      </c>
      <c r="B69" s="56" t="s">
        <v>212</v>
      </c>
      <c r="C69" s="69" t="s">
        <v>213</v>
      </c>
      <c r="D69" s="36">
        <v>0</v>
      </c>
      <c r="E69" s="37">
        <v>0</v>
      </c>
      <c r="F69" s="35">
        <v>0</v>
      </c>
      <c r="G69" s="35">
        <v>0</v>
      </c>
      <c r="H69" s="35">
        <v>0</v>
      </c>
      <c r="I69" s="40">
        <v>51170</v>
      </c>
    </row>
    <row r="70" spans="1:10" ht="154.5" customHeight="1" x14ac:dyDescent="0.3">
      <c r="A70" s="65" t="s">
        <v>146</v>
      </c>
      <c r="B70" s="56" t="s">
        <v>214</v>
      </c>
      <c r="C70" s="69" t="s">
        <v>215</v>
      </c>
      <c r="D70" s="36">
        <v>55440</v>
      </c>
      <c r="E70" s="37">
        <v>55440</v>
      </c>
      <c r="F70" s="35">
        <v>56430</v>
      </c>
      <c r="G70" s="35">
        <v>55687.5</v>
      </c>
      <c r="H70" s="35">
        <v>54562.5</v>
      </c>
      <c r="I70" s="40">
        <v>51380</v>
      </c>
    </row>
    <row r="71" spans="1:10" ht="102.75" customHeight="1" x14ac:dyDescent="0.3">
      <c r="A71" s="65" t="s">
        <v>202</v>
      </c>
      <c r="B71" s="56" t="s">
        <v>216</v>
      </c>
      <c r="C71" s="69" t="s">
        <v>217</v>
      </c>
      <c r="D71" s="36">
        <v>40379.599999999999</v>
      </c>
      <c r="E71" s="37">
        <v>40379.599999999999</v>
      </c>
      <c r="F71" s="35">
        <v>54329.4</v>
      </c>
      <c r="G71" s="35">
        <v>0</v>
      </c>
      <c r="H71" s="35">
        <v>0</v>
      </c>
      <c r="I71" s="40">
        <v>51690</v>
      </c>
    </row>
    <row r="72" spans="1:10" ht="38.25" customHeight="1" x14ac:dyDescent="0.3">
      <c r="A72" s="65" t="s">
        <v>202</v>
      </c>
      <c r="B72" s="56" t="s">
        <v>218</v>
      </c>
      <c r="C72" s="69" t="s">
        <v>219</v>
      </c>
      <c r="D72" s="36">
        <v>0</v>
      </c>
      <c r="E72" s="37">
        <v>0</v>
      </c>
      <c r="F72" s="35"/>
      <c r="G72" s="35">
        <v>20909</v>
      </c>
      <c r="H72" s="35"/>
      <c r="I72" s="40">
        <v>51730</v>
      </c>
    </row>
    <row r="73" spans="1:10" ht="54" customHeight="1" x14ac:dyDescent="0.3">
      <c r="A73" s="65" t="s">
        <v>202</v>
      </c>
      <c r="B73" s="56" t="s">
        <v>220</v>
      </c>
      <c r="C73" s="69" t="s">
        <v>221</v>
      </c>
      <c r="D73" s="36">
        <v>0</v>
      </c>
      <c r="E73" s="37">
        <v>0</v>
      </c>
      <c r="F73" s="35">
        <v>20250</v>
      </c>
      <c r="G73" s="35">
        <v>0</v>
      </c>
      <c r="H73" s="35">
        <v>0</v>
      </c>
      <c r="I73" s="40">
        <v>51770</v>
      </c>
    </row>
    <row r="74" spans="1:10" ht="45" customHeight="1" x14ac:dyDescent="0.3">
      <c r="A74" s="65" t="s">
        <v>202</v>
      </c>
      <c r="B74" s="56" t="s">
        <v>222</v>
      </c>
      <c r="C74" s="69" t="s">
        <v>223</v>
      </c>
      <c r="D74" s="36">
        <v>0</v>
      </c>
      <c r="E74" s="37">
        <v>0</v>
      </c>
      <c r="F74" s="35">
        <v>175656.1</v>
      </c>
      <c r="G74" s="35">
        <v>0</v>
      </c>
      <c r="H74" s="35">
        <v>0</v>
      </c>
      <c r="I74" s="40">
        <v>51890</v>
      </c>
    </row>
    <row r="75" spans="1:10" ht="74.25" customHeight="1" x14ac:dyDescent="0.3">
      <c r="A75" s="65" t="s">
        <v>146</v>
      </c>
      <c r="B75" s="56" t="s">
        <v>224</v>
      </c>
      <c r="C75" s="69" t="s">
        <v>225</v>
      </c>
      <c r="D75" s="36">
        <v>0</v>
      </c>
      <c r="E75" s="37">
        <v>0</v>
      </c>
      <c r="F75" s="35">
        <v>0</v>
      </c>
      <c r="G75" s="35">
        <v>9498.6</v>
      </c>
      <c r="H75" s="35">
        <v>0</v>
      </c>
      <c r="I75" s="40">
        <v>51900</v>
      </c>
    </row>
    <row r="76" spans="1:10" ht="63" customHeight="1" x14ac:dyDescent="0.3">
      <c r="A76" s="65" t="s">
        <v>146</v>
      </c>
      <c r="B76" s="56" t="s">
        <v>226</v>
      </c>
      <c r="C76" s="69" t="s">
        <v>227</v>
      </c>
      <c r="D76" s="36">
        <v>0</v>
      </c>
      <c r="E76" s="37">
        <v>0</v>
      </c>
      <c r="F76" s="35">
        <v>0</v>
      </c>
      <c r="G76" s="35">
        <v>23373.7</v>
      </c>
      <c r="H76" s="35">
        <v>0</v>
      </c>
      <c r="I76" s="40">
        <v>51920</v>
      </c>
    </row>
    <row r="77" spans="1:10" ht="36.75" customHeight="1" x14ac:dyDescent="0.3">
      <c r="A77" s="65" t="s">
        <v>146</v>
      </c>
      <c r="B77" s="56" t="s">
        <v>228</v>
      </c>
      <c r="C77" s="69" t="s">
        <v>229</v>
      </c>
      <c r="D77" s="36">
        <v>5865.6</v>
      </c>
      <c r="E77" s="37">
        <v>5865.6</v>
      </c>
      <c r="F77" s="35">
        <v>5858.9</v>
      </c>
      <c r="G77" s="35">
        <v>5858.9</v>
      </c>
      <c r="H77" s="35">
        <v>5752.8</v>
      </c>
      <c r="I77" s="40">
        <v>52010</v>
      </c>
    </row>
    <row r="78" spans="1:10" ht="52.5" customHeight="1" x14ac:dyDescent="0.3">
      <c r="A78" s="65" t="s">
        <v>146</v>
      </c>
      <c r="B78" s="56" t="s">
        <v>230</v>
      </c>
      <c r="C78" s="69" t="s">
        <v>231</v>
      </c>
      <c r="D78" s="36">
        <v>3969.4</v>
      </c>
      <c r="E78" s="37">
        <v>3969.4</v>
      </c>
      <c r="F78" s="35">
        <v>4028.6</v>
      </c>
      <c r="G78" s="35">
        <v>4028.6</v>
      </c>
      <c r="H78" s="35">
        <v>4004.1</v>
      </c>
      <c r="I78" s="40">
        <v>52020</v>
      </c>
    </row>
    <row r="79" spans="1:10" ht="77.25" customHeight="1" x14ac:dyDescent="0.3">
      <c r="A79" s="65" t="s">
        <v>202</v>
      </c>
      <c r="B79" s="56" t="s">
        <v>232</v>
      </c>
      <c r="C79" s="69" t="s">
        <v>233</v>
      </c>
      <c r="D79" s="36">
        <v>0</v>
      </c>
      <c r="E79" s="37">
        <v>0</v>
      </c>
      <c r="F79" s="35">
        <v>0</v>
      </c>
      <c r="G79" s="35">
        <v>179051.4</v>
      </c>
      <c r="H79" s="35">
        <v>0</v>
      </c>
      <c r="I79" s="40">
        <v>52100</v>
      </c>
    </row>
    <row r="80" spans="1:10" ht="40.5" customHeight="1" x14ac:dyDescent="0.3">
      <c r="A80" s="65" t="s">
        <v>202</v>
      </c>
      <c r="B80" s="56" t="s">
        <v>234</v>
      </c>
      <c r="C80" s="69" t="s">
        <v>235</v>
      </c>
      <c r="D80" s="36">
        <v>0</v>
      </c>
      <c r="E80" s="37">
        <v>0</v>
      </c>
      <c r="F80" s="35">
        <v>0</v>
      </c>
      <c r="G80" s="35">
        <v>20791.400000000001</v>
      </c>
      <c r="H80" s="35"/>
      <c r="I80" s="40">
        <v>52190</v>
      </c>
    </row>
    <row r="81" spans="1:11" ht="54.75" customHeight="1" x14ac:dyDescent="0.3">
      <c r="A81" s="65" t="s">
        <v>192</v>
      </c>
      <c r="B81" s="56" t="s">
        <v>236</v>
      </c>
      <c r="C81" s="69" t="s">
        <v>237</v>
      </c>
      <c r="D81" s="36">
        <v>3836.4</v>
      </c>
      <c r="E81" s="37">
        <v>3209.8</v>
      </c>
      <c r="F81" s="35">
        <v>4189.7</v>
      </c>
      <c r="G81" s="35">
        <v>0</v>
      </c>
      <c r="H81" s="35">
        <v>0</v>
      </c>
      <c r="I81" s="40">
        <v>52280</v>
      </c>
    </row>
    <row r="82" spans="1:11" ht="77.25" customHeight="1" x14ac:dyDescent="0.3">
      <c r="A82" s="65" t="s">
        <v>192</v>
      </c>
      <c r="B82" s="56" t="s">
        <v>238</v>
      </c>
      <c r="C82" s="69" t="s">
        <v>239</v>
      </c>
      <c r="D82" s="36">
        <v>9000</v>
      </c>
      <c r="E82" s="37">
        <v>9000</v>
      </c>
      <c r="F82" s="35">
        <v>4387.5</v>
      </c>
      <c r="G82" s="35">
        <v>4565.2</v>
      </c>
      <c r="H82" s="35">
        <v>0</v>
      </c>
      <c r="I82" s="40">
        <v>52290</v>
      </c>
    </row>
    <row r="83" spans="1:11" ht="77.25" customHeight="1" x14ac:dyDescent="0.3">
      <c r="A83" s="65" t="s">
        <v>131</v>
      </c>
      <c r="B83" s="56" t="s">
        <v>240</v>
      </c>
      <c r="C83" s="69" t="s">
        <v>241</v>
      </c>
      <c r="D83" s="36">
        <v>113632</v>
      </c>
      <c r="E83" s="37">
        <v>113632</v>
      </c>
      <c r="F83" s="35">
        <v>109908.5</v>
      </c>
      <c r="G83" s="35">
        <v>0</v>
      </c>
      <c r="H83" s="35">
        <v>0</v>
      </c>
      <c r="I83" s="40">
        <v>52300</v>
      </c>
    </row>
    <row r="84" spans="1:11" ht="99.75" customHeight="1" x14ac:dyDescent="0.3">
      <c r="A84" s="65" t="s">
        <v>131</v>
      </c>
      <c r="B84" s="56" t="s">
        <v>242</v>
      </c>
      <c r="C84" s="85" t="s">
        <v>243</v>
      </c>
      <c r="D84" s="36">
        <v>0</v>
      </c>
      <c r="E84" s="37">
        <v>97279.1</v>
      </c>
      <c r="F84" s="35">
        <v>0</v>
      </c>
      <c r="G84" s="35">
        <v>0</v>
      </c>
      <c r="H84" s="35">
        <v>0</v>
      </c>
      <c r="I84" s="86">
        <v>52320</v>
      </c>
      <c r="J84" s="86"/>
      <c r="K84" s="40" t="s">
        <v>244</v>
      </c>
    </row>
    <row r="85" spans="1:11" ht="58.5" customHeight="1" x14ac:dyDescent="0.3">
      <c r="A85" s="65" t="s">
        <v>131</v>
      </c>
      <c r="B85" s="56" t="s">
        <v>245</v>
      </c>
      <c r="C85" s="87" t="s">
        <v>246</v>
      </c>
      <c r="D85" s="36"/>
      <c r="E85" s="37"/>
      <c r="F85" s="35">
        <v>500000</v>
      </c>
      <c r="G85" s="35">
        <v>293200</v>
      </c>
      <c r="H85" s="35">
        <v>0</v>
      </c>
      <c r="I85" s="84">
        <v>52390</v>
      </c>
      <c r="J85" s="88"/>
    </row>
    <row r="86" spans="1:11" ht="56.25" customHeight="1" x14ac:dyDescent="0.3">
      <c r="A86" s="65" t="s">
        <v>131</v>
      </c>
      <c r="B86" s="56" t="s">
        <v>247</v>
      </c>
      <c r="C86" s="69" t="s">
        <v>248</v>
      </c>
      <c r="D86" s="36">
        <v>0</v>
      </c>
      <c r="E86" s="37">
        <v>0</v>
      </c>
      <c r="F86" s="35">
        <v>0</v>
      </c>
      <c r="G86" s="35">
        <v>0</v>
      </c>
      <c r="H86" s="35">
        <v>0</v>
      </c>
      <c r="I86" s="40">
        <v>52430</v>
      </c>
    </row>
    <row r="87" spans="1:11" ht="173.25" customHeight="1" x14ac:dyDescent="0.3">
      <c r="A87" s="65" t="s">
        <v>202</v>
      </c>
      <c r="B87" s="56" t="s">
        <v>249</v>
      </c>
      <c r="C87" s="69" t="s">
        <v>250</v>
      </c>
      <c r="D87" s="36">
        <v>7330</v>
      </c>
      <c r="E87" s="37">
        <v>7330</v>
      </c>
      <c r="F87" s="35">
        <v>0</v>
      </c>
      <c r="G87" s="35">
        <v>0</v>
      </c>
      <c r="H87" s="35">
        <v>0</v>
      </c>
      <c r="I87" s="40">
        <v>52530</v>
      </c>
    </row>
    <row r="88" spans="1:11" ht="129" customHeight="1" x14ac:dyDescent="0.3">
      <c r="A88" s="65" t="s">
        <v>202</v>
      </c>
      <c r="B88" s="56" t="s">
        <v>251</v>
      </c>
      <c r="C88" s="69" t="s">
        <v>252</v>
      </c>
      <c r="D88" s="36">
        <v>9900</v>
      </c>
      <c r="E88" s="37">
        <v>9900</v>
      </c>
      <c r="F88" s="35">
        <v>0</v>
      </c>
      <c r="G88" s="35">
        <v>5940</v>
      </c>
      <c r="H88" s="35">
        <v>0</v>
      </c>
      <c r="I88" s="40">
        <v>52560</v>
      </c>
    </row>
    <row r="89" spans="1:11" ht="97.5" customHeight="1" x14ac:dyDescent="0.3">
      <c r="A89" s="65" t="s">
        <v>146</v>
      </c>
      <c r="B89" s="56" t="s">
        <v>253</v>
      </c>
      <c r="C89" s="89" t="s">
        <v>254</v>
      </c>
      <c r="D89" s="36">
        <v>1759.3</v>
      </c>
      <c r="E89" s="37">
        <v>1759.3</v>
      </c>
      <c r="F89" s="35">
        <v>1583.4</v>
      </c>
      <c r="G89" s="35">
        <v>1759.3</v>
      </c>
      <c r="H89" s="35">
        <v>0</v>
      </c>
      <c r="I89" s="40">
        <v>52810</v>
      </c>
    </row>
    <row r="90" spans="1:11" ht="44.25" customHeight="1" x14ac:dyDescent="0.3">
      <c r="A90" s="65" t="s">
        <v>197</v>
      </c>
      <c r="B90" s="56" t="s">
        <v>255</v>
      </c>
      <c r="C90" s="69" t="s">
        <v>256</v>
      </c>
      <c r="D90" s="36">
        <v>0</v>
      </c>
      <c r="E90" s="37">
        <v>0</v>
      </c>
      <c r="F90" s="35">
        <v>24750</v>
      </c>
      <c r="G90" s="35">
        <v>8095.1</v>
      </c>
      <c r="H90" s="35">
        <v>0</v>
      </c>
      <c r="I90" s="40">
        <v>52910</v>
      </c>
    </row>
    <row r="91" spans="1:11" ht="99" customHeight="1" x14ac:dyDescent="0.3">
      <c r="A91" s="65" t="s">
        <v>202</v>
      </c>
      <c r="B91" s="56" t="s">
        <v>257</v>
      </c>
      <c r="C91" s="69" t="s">
        <v>258</v>
      </c>
      <c r="D91" s="36">
        <v>937.6</v>
      </c>
      <c r="E91" s="37">
        <v>937.6</v>
      </c>
      <c r="F91" s="35">
        <v>937.7</v>
      </c>
      <c r="G91" s="35">
        <v>1467.2</v>
      </c>
      <c r="H91" s="35">
        <v>0</v>
      </c>
      <c r="I91" s="40">
        <v>52990</v>
      </c>
    </row>
    <row r="92" spans="1:11" ht="66" customHeight="1" x14ac:dyDescent="0.3">
      <c r="A92" s="65" t="s">
        <v>197</v>
      </c>
      <c r="B92" s="56" t="s">
        <v>259</v>
      </c>
      <c r="C92" s="69" t="s">
        <v>260</v>
      </c>
      <c r="D92" s="36">
        <v>1284345.2</v>
      </c>
      <c r="E92" s="37">
        <v>1284345.2</v>
      </c>
      <c r="F92" s="35">
        <v>809328.3</v>
      </c>
      <c r="G92" s="35">
        <v>0</v>
      </c>
      <c r="H92" s="35">
        <v>0</v>
      </c>
      <c r="I92" s="40">
        <v>53020</v>
      </c>
    </row>
    <row r="93" spans="1:11" ht="99" customHeight="1" x14ac:dyDescent="0.3">
      <c r="A93" s="65" t="s">
        <v>202</v>
      </c>
      <c r="B93" s="56" t="s">
        <v>261</v>
      </c>
      <c r="C93" s="69" t="s">
        <v>262</v>
      </c>
      <c r="D93" s="36">
        <v>217002.9</v>
      </c>
      <c r="E93" s="37">
        <v>217002.9</v>
      </c>
      <c r="F93" s="35">
        <v>222473.2</v>
      </c>
      <c r="G93" s="35">
        <v>222473.2</v>
      </c>
      <c r="H93" s="35">
        <v>190641.8</v>
      </c>
      <c r="I93" s="40">
        <v>53040</v>
      </c>
    </row>
    <row r="94" spans="1:11" ht="79.5" customHeight="1" x14ac:dyDescent="0.3">
      <c r="A94" s="65" t="s">
        <v>202</v>
      </c>
      <c r="B94" s="56" t="s">
        <v>263</v>
      </c>
      <c r="C94" s="85" t="s">
        <v>264</v>
      </c>
      <c r="D94" s="36"/>
      <c r="E94" s="37">
        <v>0</v>
      </c>
      <c r="F94" s="35">
        <v>98823.2</v>
      </c>
      <c r="G94" s="35">
        <v>640445.5</v>
      </c>
      <c r="H94" s="35">
        <v>0</v>
      </c>
      <c r="I94" s="86">
        <v>53050</v>
      </c>
      <c r="J94" s="86"/>
    </row>
    <row r="95" spans="1:11" ht="72.75" customHeight="1" x14ac:dyDescent="0.3">
      <c r="A95" s="65" t="s">
        <v>133</v>
      </c>
      <c r="B95" s="56" t="s">
        <v>265</v>
      </c>
      <c r="C95" s="69" t="s">
        <v>266</v>
      </c>
      <c r="D95" s="36">
        <v>0</v>
      </c>
      <c r="E95" s="37">
        <v>0</v>
      </c>
      <c r="F95" s="35">
        <v>0</v>
      </c>
      <c r="G95" s="35">
        <v>1000000</v>
      </c>
      <c r="H95" s="35">
        <v>0</v>
      </c>
      <c r="I95" s="40">
        <v>53210</v>
      </c>
    </row>
    <row r="96" spans="1:11" ht="80.25" customHeight="1" x14ac:dyDescent="0.3">
      <c r="A96" s="65" t="s">
        <v>48</v>
      </c>
      <c r="B96" s="56" t="s">
        <v>267</v>
      </c>
      <c r="C96" s="85" t="s">
        <v>268</v>
      </c>
      <c r="D96" s="36"/>
      <c r="E96" s="37">
        <v>250000</v>
      </c>
      <c r="F96" s="35">
        <v>0</v>
      </c>
      <c r="G96" s="35">
        <v>0</v>
      </c>
      <c r="H96" s="35">
        <v>0</v>
      </c>
      <c r="I96" s="90" t="s">
        <v>269</v>
      </c>
      <c r="J96" s="90"/>
    </row>
    <row r="97" spans="1:10" ht="78" customHeight="1" x14ac:dyDescent="0.3">
      <c r="A97" s="65" t="s">
        <v>48</v>
      </c>
      <c r="B97" s="56" t="s">
        <v>270</v>
      </c>
      <c r="C97" s="87" t="s">
        <v>271</v>
      </c>
      <c r="D97" s="36"/>
      <c r="E97" s="37"/>
      <c r="F97" s="35">
        <v>62625.5</v>
      </c>
      <c r="G97" s="35">
        <v>0</v>
      </c>
      <c r="H97" s="35">
        <v>0</v>
      </c>
      <c r="I97" s="91">
        <v>53320</v>
      </c>
      <c r="J97" s="92"/>
    </row>
    <row r="98" spans="1:10" ht="41.25" customHeight="1" x14ac:dyDescent="0.3">
      <c r="A98" s="65" t="s">
        <v>48</v>
      </c>
      <c r="B98" s="56" t="s">
        <v>272</v>
      </c>
      <c r="C98" s="87" t="s">
        <v>273</v>
      </c>
      <c r="D98" s="36"/>
      <c r="E98" s="37"/>
      <c r="F98" s="35">
        <v>40958.9</v>
      </c>
      <c r="G98" s="35">
        <v>0</v>
      </c>
      <c r="H98" s="35">
        <v>0</v>
      </c>
      <c r="I98" s="91">
        <v>53350</v>
      </c>
      <c r="J98" s="92"/>
    </row>
    <row r="99" spans="1:10" ht="80.25" customHeight="1" x14ac:dyDescent="0.3">
      <c r="A99" s="65" t="s">
        <v>131</v>
      </c>
      <c r="B99" s="56" t="s">
        <v>274</v>
      </c>
      <c r="C99" s="85" t="s">
        <v>275</v>
      </c>
      <c r="D99" s="36"/>
      <c r="E99" s="37">
        <v>0</v>
      </c>
      <c r="F99" s="35">
        <v>0</v>
      </c>
      <c r="G99" s="35">
        <v>0</v>
      </c>
      <c r="H99" s="35">
        <v>0</v>
      </c>
      <c r="I99" s="86">
        <v>53380</v>
      </c>
      <c r="J99" s="86"/>
    </row>
    <row r="100" spans="1:10" ht="76.5" customHeight="1" x14ac:dyDescent="0.3">
      <c r="A100" s="65" t="s">
        <v>202</v>
      </c>
      <c r="B100" s="56" t="s">
        <v>276</v>
      </c>
      <c r="C100" s="69" t="s">
        <v>277</v>
      </c>
      <c r="D100" s="36">
        <v>35926</v>
      </c>
      <c r="E100" s="37">
        <v>35926</v>
      </c>
      <c r="F100" s="35">
        <v>24370.3</v>
      </c>
      <c r="G100" s="35">
        <v>14146.6</v>
      </c>
      <c r="H100" s="35">
        <v>0</v>
      </c>
      <c r="I100" s="40">
        <v>53590</v>
      </c>
    </row>
    <row r="101" spans="1:10" ht="57.75" customHeight="1" x14ac:dyDescent="0.3">
      <c r="A101" s="65" t="s">
        <v>146</v>
      </c>
      <c r="B101" s="56" t="s">
        <v>278</v>
      </c>
      <c r="C101" s="69" t="s">
        <v>279</v>
      </c>
      <c r="D101" s="36">
        <v>168359.2</v>
      </c>
      <c r="E101" s="37">
        <v>170048.3</v>
      </c>
      <c r="F101" s="35">
        <v>168359.2</v>
      </c>
      <c r="G101" s="35">
        <v>168359.2</v>
      </c>
      <c r="H101" s="35">
        <v>0</v>
      </c>
      <c r="I101" s="40">
        <v>53650</v>
      </c>
      <c r="J101" s="40" t="s">
        <v>280</v>
      </c>
    </row>
    <row r="102" spans="1:10" ht="132" customHeight="1" x14ac:dyDescent="0.3">
      <c r="A102" s="81" t="s">
        <v>146</v>
      </c>
      <c r="B102" s="82" t="s">
        <v>281</v>
      </c>
      <c r="C102" s="83" t="s">
        <v>282</v>
      </c>
      <c r="D102" s="36"/>
      <c r="E102" s="37"/>
      <c r="F102" s="35">
        <v>6849.9</v>
      </c>
      <c r="G102" s="35">
        <v>6813.8</v>
      </c>
      <c r="H102" s="35">
        <v>6670.5</v>
      </c>
      <c r="I102" s="84">
        <v>53850</v>
      </c>
      <c r="J102" s="40" t="s">
        <v>207</v>
      </c>
    </row>
    <row r="103" spans="1:10" s="70" customFormat="1" ht="99" customHeight="1" x14ac:dyDescent="0.3">
      <c r="A103" s="65" t="s">
        <v>131</v>
      </c>
      <c r="B103" s="56" t="s">
        <v>283</v>
      </c>
      <c r="C103" s="69" t="s">
        <v>284</v>
      </c>
      <c r="D103" s="36">
        <v>1081997.5</v>
      </c>
      <c r="E103" s="37">
        <v>1081997.5</v>
      </c>
      <c r="F103" s="35">
        <v>2206972.6</v>
      </c>
      <c r="G103" s="35">
        <v>2905690.8</v>
      </c>
      <c r="H103" s="35">
        <v>0</v>
      </c>
      <c r="I103" s="40">
        <v>53940</v>
      </c>
      <c r="J103" s="40"/>
    </row>
    <row r="104" spans="1:10" ht="83.25" customHeight="1" x14ac:dyDescent="0.3">
      <c r="A104" s="65" t="s">
        <v>197</v>
      </c>
      <c r="B104" s="56" t="s">
        <v>285</v>
      </c>
      <c r="C104" s="69" t="s">
        <v>286</v>
      </c>
      <c r="D104" s="36">
        <v>327642.3</v>
      </c>
      <c r="E104" s="37">
        <v>337376.8</v>
      </c>
      <c r="F104" s="35">
        <v>0</v>
      </c>
      <c r="G104" s="35">
        <v>0</v>
      </c>
      <c r="H104" s="35">
        <v>0</v>
      </c>
      <c r="I104" s="40">
        <v>54040</v>
      </c>
      <c r="J104" s="40" t="s">
        <v>287</v>
      </c>
    </row>
    <row r="105" spans="1:10" ht="77.25" customHeight="1" x14ac:dyDescent="0.3">
      <c r="A105" s="65" t="s">
        <v>197</v>
      </c>
      <c r="B105" s="56" t="s">
        <v>288</v>
      </c>
      <c r="C105" s="69" t="s">
        <v>289</v>
      </c>
      <c r="D105" s="36">
        <v>659.8</v>
      </c>
      <c r="E105" s="37">
        <v>659.8</v>
      </c>
      <c r="F105" s="35">
        <v>664</v>
      </c>
      <c r="G105" s="35">
        <v>655.6</v>
      </c>
      <c r="H105" s="35">
        <v>646.20000000000005</v>
      </c>
      <c r="I105" s="40">
        <v>54620</v>
      </c>
    </row>
    <row r="106" spans="1:10" ht="95.25" customHeight="1" x14ac:dyDescent="0.3">
      <c r="A106" s="65" t="s">
        <v>290</v>
      </c>
      <c r="B106" s="56" t="s">
        <v>291</v>
      </c>
      <c r="C106" s="69" t="s">
        <v>292</v>
      </c>
      <c r="D106" s="36"/>
      <c r="E106" s="37"/>
      <c r="F106" s="35">
        <v>2566.5</v>
      </c>
      <c r="G106" s="35">
        <v>2524.8000000000002</v>
      </c>
      <c r="H106" s="35">
        <v>2377.1</v>
      </c>
      <c r="I106" s="84">
        <v>54660</v>
      </c>
    </row>
    <row r="107" spans="1:10" ht="79.5" customHeight="1" x14ac:dyDescent="0.3">
      <c r="A107" s="65" t="s">
        <v>290</v>
      </c>
      <c r="B107" s="56" t="s">
        <v>293</v>
      </c>
      <c r="C107" s="69" t="s">
        <v>294</v>
      </c>
      <c r="D107" s="36">
        <v>8193.4</v>
      </c>
      <c r="E107" s="37">
        <v>8193.4</v>
      </c>
      <c r="F107" s="35">
        <v>8011</v>
      </c>
      <c r="G107" s="35">
        <v>8011</v>
      </c>
      <c r="H107" s="35">
        <v>7812</v>
      </c>
      <c r="I107" s="40">
        <v>54670</v>
      </c>
    </row>
    <row r="108" spans="1:10" ht="61.5" customHeight="1" x14ac:dyDescent="0.3">
      <c r="A108" s="65" t="s">
        <v>295</v>
      </c>
      <c r="B108" s="56" t="s">
        <v>296</v>
      </c>
      <c r="C108" s="69" t="s">
        <v>297</v>
      </c>
      <c r="D108" s="36">
        <v>57049</v>
      </c>
      <c r="E108" s="37">
        <v>57049</v>
      </c>
      <c r="F108" s="35">
        <v>86319</v>
      </c>
      <c r="G108" s="35">
        <v>120159</v>
      </c>
      <c r="H108" s="35">
        <v>0</v>
      </c>
      <c r="I108" s="40">
        <v>54800</v>
      </c>
    </row>
    <row r="109" spans="1:10" ht="78.75" customHeight="1" x14ac:dyDescent="0.3">
      <c r="A109" s="65" t="s">
        <v>202</v>
      </c>
      <c r="B109" s="56" t="s">
        <v>298</v>
      </c>
      <c r="C109" s="69" t="s">
        <v>299</v>
      </c>
      <c r="D109" s="36">
        <v>1584.6</v>
      </c>
      <c r="E109" s="37">
        <v>1584.6</v>
      </c>
      <c r="F109" s="35">
        <v>792.3</v>
      </c>
      <c r="G109" s="35">
        <v>0</v>
      </c>
      <c r="H109" s="35">
        <v>0</v>
      </c>
      <c r="I109" s="40">
        <v>54910</v>
      </c>
    </row>
    <row r="110" spans="1:10" ht="61.5" customHeight="1" x14ac:dyDescent="0.3">
      <c r="A110" s="65" t="s">
        <v>202</v>
      </c>
      <c r="B110" s="56" t="s">
        <v>300</v>
      </c>
      <c r="C110" s="69" t="s">
        <v>301</v>
      </c>
      <c r="D110" s="36">
        <v>12376.8</v>
      </c>
      <c r="E110" s="37">
        <v>12376.8</v>
      </c>
      <c r="F110" s="35">
        <v>23098.1</v>
      </c>
      <c r="G110" s="35">
        <v>33714.6</v>
      </c>
      <c r="H110" s="35">
        <v>32993.1</v>
      </c>
      <c r="I110" s="40">
        <v>54970</v>
      </c>
    </row>
    <row r="111" spans="1:10" ht="75.75" customHeight="1" x14ac:dyDescent="0.3">
      <c r="A111" s="65" t="s">
        <v>295</v>
      </c>
      <c r="B111" s="56" t="s">
        <v>302</v>
      </c>
      <c r="C111" s="69" t="s">
        <v>303</v>
      </c>
      <c r="D111" s="36">
        <v>93983.1</v>
      </c>
      <c r="E111" s="37">
        <v>93983.1</v>
      </c>
      <c r="F111" s="35">
        <v>169698.9</v>
      </c>
      <c r="G111" s="35">
        <v>169698.9</v>
      </c>
      <c r="H111" s="35">
        <v>169698.9</v>
      </c>
      <c r="I111" s="40">
        <v>55020</v>
      </c>
    </row>
    <row r="112" spans="1:10" ht="75.75" customHeight="1" x14ac:dyDescent="0.3">
      <c r="A112" s="65" t="s">
        <v>295</v>
      </c>
      <c r="B112" s="56" t="s">
        <v>304</v>
      </c>
      <c r="C112" s="69" t="s">
        <v>305</v>
      </c>
      <c r="D112" s="36">
        <v>152345.29999999999</v>
      </c>
      <c r="E112" s="37">
        <v>153378.4</v>
      </c>
      <c r="F112" s="35">
        <v>122215.3</v>
      </c>
      <c r="G112" s="35">
        <v>122215.3</v>
      </c>
      <c r="H112" s="35">
        <v>122215.3</v>
      </c>
      <c r="I112" s="40">
        <v>55080</v>
      </c>
    </row>
    <row r="113" spans="1:10" ht="39" customHeight="1" x14ac:dyDescent="0.3">
      <c r="A113" s="65" t="s">
        <v>133</v>
      </c>
      <c r="B113" s="56" t="s">
        <v>306</v>
      </c>
      <c r="C113" s="69" t="s">
        <v>307</v>
      </c>
      <c r="D113" s="36"/>
      <c r="E113" s="37"/>
      <c r="F113" s="35">
        <v>0</v>
      </c>
      <c r="G113" s="35">
        <v>0</v>
      </c>
      <c r="H113" s="35">
        <v>16904</v>
      </c>
      <c r="I113" s="84">
        <v>55110</v>
      </c>
    </row>
    <row r="114" spans="1:10" ht="35.25" customHeight="1" x14ac:dyDescent="0.3">
      <c r="A114" s="65" t="s">
        <v>290</v>
      </c>
      <c r="B114" s="56" t="s">
        <v>308</v>
      </c>
      <c r="C114" s="69" t="s">
        <v>309</v>
      </c>
      <c r="D114" s="36">
        <v>93148.6</v>
      </c>
      <c r="E114" s="37">
        <v>50448.6</v>
      </c>
      <c r="F114" s="35">
        <v>0</v>
      </c>
      <c r="G114" s="35">
        <v>0</v>
      </c>
      <c r="H114" s="35">
        <v>0</v>
      </c>
      <c r="I114" s="40">
        <v>55130</v>
      </c>
    </row>
    <row r="115" spans="1:10" ht="62.25" customHeight="1" x14ac:dyDescent="0.3">
      <c r="A115" s="65" t="s">
        <v>197</v>
      </c>
      <c r="B115" s="56" t="s">
        <v>310</v>
      </c>
      <c r="C115" s="69" t="s">
        <v>311</v>
      </c>
      <c r="D115" s="36">
        <v>0</v>
      </c>
      <c r="E115" s="37">
        <v>0</v>
      </c>
      <c r="F115" s="35">
        <v>5909.2</v>
      </c>
      <c r="G115" s="35">
        <v>4249.3</v>
      </c>
      <c r="H115" s="35">
        <v>3632.1</v>
      </c>
      <c r="I115" s="40">
        <v>55140</v>
      </c>
    </row>
    <row r="116" spans="1:10" ht="74.25" customHeight="1" x14ac:dyDescent="0.3">
      <c r="A116" s="65" t="s">
        <v>312</v>
      </c>
      <c r="B116" s="56" t="s">
        <v>313</v>
      </c>
      <c r="C116" s="69" t="s">
        <v>314</v>
      </c>
      <c r="D116" s="36">
        <v>7664</v>
      </c>
      <c r="E116" s="37">
        <v>7664</v>
      </c>
      <c r="F116" s="35">
        <v>7664</v>
      </c>
      <c r="G116" s="35">
        <v>7664</v>
      </c>
      <c r="H116" s="35">
        <v>7498</v>
      </c>
      <c r="I116" s="40">
        <v>55150</v>
      </c>
    </row>
    <row r="117" spans="1:10" ht="74.25" customHeight="1" x14ac:dyDescent="0.3">
      <c r="A117" s="65" t="s">
        <v>312</v>
      </c>
      <c r="B117" s="56" t="s">
        <v>315</v>
      </c>
      <c r="C117" s="69" t="s">
        <v>316</v>
      </c>
      <c r="D117" s="36">
        <v>2992.2</v>
      </c>
      <c r="E117" s="37">
        <v>2992.2</v>
      </c>
      <c r="F117" s="35">
        <v>2946.9</v>
      </c>
      <c r="G117" s="35">
        <v>0</v>
      </c>
      <c r="H117" s="35">
        <v>0</v>
      </c>
      <c r="I117" s="40">
        <v>55160</v>
      </c>
    </row>
    <row r="118" spans="1:10" ht="57" customHeight="1" x14ac:dyDescent="0.3">
      <c r="A118" s="65" t="s">
        <v>290</v>
      </c>
      <c r="B118" s="56" t="s">
        <v>317</v>
      </c>
      <c r="C118" s="69" t="s">
        <v>318</v>
      </c>
      <c r="D118" s="36">
        <v>4135.8</v>
      </c>
      <c r="E118" s="37">
        <v>4135.8</v>
      </c>
      <c r="F118" s="35">
        <v>0</v>
      </c>
      <c r="G118" s="35">
        <v>0</v>
      </c>
      <c r="H118" s="35">
        <v>0</v>
      </c>
      <c r="I118" s="40">
        <v>55170</v>
      </c>
    </row>
    <row r="119" spans="1:10" ht="38.25" customHeight="1" x14ac:dyDescent="0.3">
      <c r="A119" s="65" t="s">
        <v>290</v>
      </c>
      <c r="B119" s="56" t="s">
        <v>319</v>
      </c>
      <c r="C119" s="69" t="s">
        <v>320</v>
      </c>
      <c r="D119" s="36">
        <v>25614.400000000001</v>
      </c>
      <c r="E119" s="37">
        <v>25614.400000000001</v>
      </c>
      <c r="F119" s="35">
        <v>59445.1</v>
      </c>
      <c r="G119" s="35">
        <v>33447.9</v>
      </c>
      <c r="H119" s="35">
        <v>0</v>
      </c>
      <c r="I119" s="40">
        <v>55190</v>
      </c>
    </row>
    <row r="120" spans="1:10" ht="81" customHeight="1" x14ac:dyDescent="0.3">
      <c r="A120" s="65" t="s">
        <v>131</v>
      </c>
      <c r="B120" s="56" t="s">
        <v>321</v>
      </c>
      <c r="C120" s="69" t="s">
        <v>322</v>
      </c>
      <c r="D120" s="36">
        <v>228347.2</v>
      </c>
      <c r="E120" s="37">
        <v>384285.1</v>
      </c>
      <c r="F120" s="35">
        <v>16968.400000000001</v>
      </c>
      <c r="G120" s="35">
        <v>26549</v>
      </c>
      <c r="H120" s="35">
        <v>0</v>
      </c>
      <c r="I120" s="40">
        <v>55200</v>
      </c>
      <c r="J120" s="40" t="s">
        <v>323</v>
      </c>
    </row>
    <row r="121" spans="1:10" ht="111" customHeight="1" x14ac:dyDescent="0.3">
      <c r="A121" s="65" t="s">
        <v>133</v>
      </c>
      <c r="B121" s="56" t="s">
        <v>324</v>
      </c>
      <c r="C121" s="69" t="s">
        <v>325</v>
      </c>
      <c r="D121" s="36">
        <v>541623.80000000005</v>
      </c>
      <c r="E121" s="37">
        <v>541623.80000000005</v>
      </c>
      <c r="F121" s="35">
        <v>545809.9</v>
      </c>
      <c r="G121" s="35">
        <v>27048.6</v>
      </c>
      <c r="H121" s="35">
        <v>0</v>
      </c>
      <c r="I121" s="40">
        <v>55270</v>
      </c>
    </row>
    <row r="122" spans="1:10" s="70" customFormat="1" ht="57" customHeight="1" x14ac:dyDescent="0.3">
      <c r="A122" s="65" t="s">
        <v>146</v>
      </c>
      <c r="B122" s="56" t="s">
        <v>326</v>
      </c>
      <c r="C122" s="69" t="s">
        <v>327</v>
      </c>
      <c r="D122" s="36">
        <v>138794.79999999999</v>
      </c>
      <c r="E122" s="37">
        <v>138794.79999999999</v>
      </c>
      <c r="F122" s="35">
        <v>138794.79999999999</v>
      </c>
      <c r="G122" s="35">
        <v>138794.79999999999</v>
      </c>
      <c r="H122" s="35">
        <v>0</v>
      </c>
      <c r="I122" s="40">
        <v>55540</v>
      </c>
      <c r="J122" s="40"/>
    </row>
    <row r="123" spans="1:10" s="70" customFormat="1" ht="53.25" customHeight="1" x14ac:dyDescent="0.3">
      <c r="A123" s="65" t="s">
        <v>131</v>
      </c>
      <c r="B123" s="56" t="s">
        <v>328</v>
      </c>
      <c r="C123" s="69" t="s">
        <v>329</v>
      </c>
      <c r="D123" s="36">
        <v>57973.599999999999</v>
      </c>
      <c r="E123" s="37">
        <v>57973.599999999999</v>
      </c>
      <c r="F123" s="35">
        <v>0</v>
      </c>
      <c r="G123" s="35">
        <v>0</v>
      </c>
      <c r="H123" s="35">
        <v>0</v>
      </c>
      <c r="I123" s="40">
        <v>55550</v>
      </c>
      <c r="J123" s="40"/>
    </row>
    <row r="124" spans="1:10" s="70" customFormat="1" ht="43.5" customHeight="1" x14ac:dyDescent="0.3">
      <c r="A124" s="65" t="s">
        <v>295</v>
      </c>
      <c r="B124" s="56" t="s">
        <v>330</v>
      </c>
      <c r="C124" s="69" t="s">
        <v>331</v>
      </c>
      <c r="D124" s="36">
        <v>4690.3</v>
      </c>
      <c r="E124" s="37">
        <v>4690.3</v>
      </c>
      <c r="F124" s="35">
        <v>0</v>
      </c>
      <c r="G124" s="35">
        <v>0</v>
      </c>
      <c r="H124" s="35">
        <v>0</v>
      </c>
      <c r="I124" s="40">
        <v>55760</v>
      </c>
      <c r="J124" s="40"/>
    </row>
    <row r="125" spans="1:10" s="70" customFormat="1" ht="93.75" customHeight="1" x14ac:dyDescent="0.3">
      <c r="A125" s="65" t="s">
        <v>146</v>
      </c>
      <c r="B125" s="56" t="s">
        <v>332</v>
      </c>
      <c r="C125" s="69" t="s">
        <v>333</v>
      </c>
      <c r="D125" s="36">
        <v>12913.2</v>
      </c>
      <c r="E125" s="37">
        <v>12913.2</v>
      </c>
      <c r="F125" s="35">
        <v>13083.2</v>
      </c>
      <c r="G125" s="35">
        <v>13083.2</v>
      </c>
      <c r="H125" s="35">
        <v>0</v>
      </c>
      <c r="I125" s="40">
        <v>55860</v>
      </c>
      <c r="J125" s="40"/>
    </row>
    <row r="126" spans="1:10" s="70" customFormat="1" ht="173.25" customHeight="1" x14ac:dyDescent="0.3">
      <c r="A126" s="65" t="s">
        <v>334</v>
      </c>
      <c r="B126" s="56" t="s">
        <v>335</v>
      </c>
      <c r="C126" s="69" t="s">
        <v>336</v>
      </c>
      <c r="D126" s="36">
        <v>10706.5</v>
      </c>
      <c r="E126" s="37">
        <v>0</v>
      </c>
      <c r="F126" s="35">
        <v>0</v>
      </c>
      <c r="G126" s="35">
        <v>0</v>
      </c>
      <c r="H126" s="35">
        <v>0</v>
      </c>
      <c r="I126" s="40">
        <v>55890</v>
      </c>
      <c r="J126" s="40"/>
    </row>
    <row r="127" spans="1:10" s="70" customFormat="1" ht="57" customHeight="1" x14ac:dyDescent="0.3">
      <c r="A127" s="65" t="s">
        <v>295</v>
      </c>
      <c r="B127" s="56" t="s">
        <v>337</v>
      </c>
      <c r="C127" s="69" t="s">
        <v>338</v>
      </c>
      <c r="D127" s="36"/>
      <c r="E127" s="37"/>
      <c r="F127" s="35">
        <v>7471.6</v>
      </c>
      <c r="G127" s="35">
        <v>22124.400000000001</v>
      </c>
      <c r="H127" s="35">
        <v>28422.400000000001</v>
      </c>
      <c r="I127" s="84">
        <v>55990</v>
      </c>
      <c r="J127" s="40"/>
    </row>
    <row r="128" spans="1:10" s="93" customFormat="1" ht="60" customHeight="1" x14ac:dyDescent="0.3">
      <c r="A128" s="65" t="s">
        <v>202</v>
      </c>
      <c r="B128" s="56" t="s">
        <v>339</v>
      </c>
      <c r="C128" s="69" t="s">
        <v>340</v>
      </c>
      <c r="D128" s="36"/>
      <c r="E128" s="37">
        <v>239696.8</v>
      </c>
      <c r="F128" s="35">
        <v>459335.1</v>
      </c>
      <c r="G128" s="35">
        <v>0</v>
      </c>
      <c r="H128" s="35">
        <v>0</v>
      </c>
      <c r="I128" s="40">
        <v>57500</v>
      </c>
      <c r="J128" s="40"/>
    </row>
    <row r="129" spans="1:10" s="93" customFormat="1" ht="90.75" customHeight="1" x14ac:dyDescent="0.3">
      <c r="A129" s="65" t="s">
        <v>146</v>
      </c>
      <c r="B129" s="56" t="s">
        <v>341</v>
      </c>
      <c r="C129" s="85" t="s">
        <v>342</v>
      </c>
      <c r="D129" s="36"/>
      <c r="E129" s="37">
        <v>136557.9</v>
      </c>
      <c r="F129" s="35">
        <v>134124</v>
      </c>
      <c r="G129" s="35">
        <v>153852.6</v>
      </c>
      <c r="H129" s="35">
        <v>151023.4</v>
      </c>
      <c r="I129" s="86">
        <v>57520</v>
      </c>
      <c r="J129" s="86"/>
    </row>
    <row r="130" spans="1:10" s="93" customFormat="1" ht="63" customHeight="1" x14ac:dyDescent="0.3">
      <c r="A130" s="65" t="s">
        <v>192</v>
      </c>
      <c r="B130" s="56" t="s">
        <v>343</v>
      </c>
      <c r="C130" s="69" t="s">
        <v>344</v>
      </c>
      <c r="D130" s="36"/>
      <c r="E130" s="37">
        <v>78000</v>
      </c>
      <c r="F130" s="35">
        <v>0</v>
      </c>
      <c r="G130" s="35">
        <v>78000</v>
      </c>
      <c r="H130" s="35">
        <v>26000</v>
      </c>
      <c r="I130" s="40">
        <v>57530</v>
      </c>
      <c r="J130" s="40"/>
    </row>
    <row r="131" spans="1:10" s="93" customFormat="1" ht="98.25" customHeight="1" x14ac:dyDescent="0.3">
      <c r="A131" s="65" t="s">
        <v>202</v>
      </c>
      <c r="B131" s="56" t="s">
        <v>345</v>
      </c>
      <c r="C131" s="85" t="s">
        <v>346</v>
      </c>
      <c r="D131" s="36"/>
      <c r="E131" s="37">
        <v>12784.1</v>
      </c>
      <c r="F131" s="35">
        <v>0</v>
      </c>
      <c r="G131" s="35">
        <v>0</v>
      </c>
      <c r="H131" s="35">
        <v>0</v>
      </c>
      <c r="I131" s="86">
        <v>57860</v>
      </c>
      <c r="J131" s="86"/>
    </row>
    <row r="132" spans="1:10" s="93" customFormat="1" ht="83.25" customHeight="1" x14ac:dyDescent="0.3">
      <c r="A132" s="65" t="s">
        <v>131</v>
      </c>
      <c r="B132" s="56" t="s">
        <v>347</v>
      </c>
      <c r="C132" s="87" t="s">
        <v>348</v>
      </c>
      <c r="D132" s="36"/>
      <c r="E132" s="37"/>
      <c r="F132" s="35">
        <v>0</v>
      </c>
      <c r="G132" s="35">
        <v>0</v>
      </c>
      <c r="H132" s="35">
        <v>150000</v>
      </c>
      <c r="I132" s="84">
        <v>51110</v>
      </c>
      <c r="J132" s="86"/>
    </row>
    <row r="133" spans="1:10" s="70" customFormat="1" ht="138.75" customHeight="1" x14ac:dyDescent="0.3">
      <c r="A133" s="65" t="s">
        <v>131</v>
      </c>
      <c r="B133" s="56" t="s">
        <v>349</v>
      </c>
      <c r="C133" s="69" t="s">
        <v>350</v>
      </c>
      <c r="D133" s="36">
        <v>69210.100000000006</v>
      </c>
      <c r="E133" s="37">
        <v>75616.100000000006</v>
      </c>
      <c r="F133" s="35">
        <v>0</v>
      </c>
      <c r="G133" s="35">
        <v>81548.2</v>
      </c>
      <c r="H133" s="35">
        <v>0</v>
      </c>
      <c r="I133" s="40">
        <v>51390</v>
      </c>
      <c r="J133" s="40"/>
    </row>
    <row r="134" spans="1:10" s="70" customFormat="1" ht="129.75" customHeight="1" x14ac:dyDescent="0.3">
      <c r="A134" s="65" t="s">
        <v>131</v>
      </c>
      <c r="B134" s="56" t="s">
        <v>351</v>
      </c>
      <c r="C134" s="69" t="s">
        <v>352</v>
      </c>
      <c r="D134" s="36">
        <v>294690</v>
      </c>
      <c r="E134" s="37">
        <v>998897.2</v>
      </c>
      <c r="F134" s="35">
        <v>0</v>
      </c>
      <c r="G134" s="35">
        <v>0</v>
      </c>
      <c r="H134" s="35">
        <v>0</v>
      </c>
      <c r="I134" s="40">
        <v>53360</v>
      </c>
      <c r="J134" s="40"/>
    </row>
    <row r="135" spans="1:10" s="70" customFormat="1" ht="101.25" customHeight="1" x14ac:dyDescent="0.3">
      <c r="A135" s="65" t="s">
        <v>295</v>
      </c>
      <c r="B135" s="56" t="s">
        <v>353</v>
      </c>
      <c r="C135" s="69" t="s">
        <v>354</v>
      </c>
      <c r="D135" s="36">
        <v>0</v>
      </c>
      <c r="E135" s="37">
        <v>0</v>
      </c>
      <c r="F135" s="35">
        <v>0</v>
      </c>
      <c r="G135" s="35">
        <v>0</v>
      </c>
      <c r="H135" s="35">
        <v>0</v>
      </c>
      <c r="I135" s="40">
        <v>55760</v>
      </c>
      <c r="J135" s="40"/>
    </row>
    <row r="136" spans="1:10" ht="37.5" x14ac:dyDescent="0.3">
      <c r="A136" s="77" t="s">
        <v>9</v>
      </c>
      <c r="B136" s="46" t="s">
        <v>95</v>
      </c>
      <c r="C136" s="50" t="s">
        <v>355</v>
      </c>
      <c r="D136" s="76">
        <f t="shared" ref="D136:H136" si="5">SUM(D137:D153)</f>
        <v>1276107.8999999999</v>
      </c>
      <c r="E136" s="76">
        <f t="shared" si="5"/>
        <v>1304433.6000000001</v>
      </c>
      <c r="F136" s="76">
        <f t="shared" si="5"/>
        <v>640030.1</v>
      </c>
      <c r="G136" s="76">
        <f t="shared" si="5"/>
        <v>689034.2</v>
      </c>
      <c r="H136" s="76">
        <f t="shared" si="5"/>
        <v>700853.3</v>
      </c>
      <c r="I136" s="78"/>
      <c r="J136" s="78"/>
    </row>
    <row r="137" spans="1:10" ht="76.5" customHeight="1" x14ac:dyDescent="0.3">
      <c r="A137" s="65" t="s">
        <v>90</v>
      </c>
      <c r="B137" s="56" t="s">
        <v>356</v>
      </c>
      <c r="C137" s="55" t="s">
        <v>357</v>
      </c>
      <c r="D137" s="36">
        <v>13534.1</v>
      </c>
      <c r="E137" s="37">
        <v>14381.3</v>
      </c>
      <c r="F137" s="35">
        <v>16535.900000000001</v>
      </c>
      <c r="G137" s="35">
        <v>17330.8</v>
      </c>
      <c r="H137" s="35">
        <v>17980.900000000001</v>
      </c>
      <c r="I137" s="40">
        <v>51180</v>
      </c>
    </row>
    <row r="138" spans="1:10" ht="89.25" customHeight="1" x14ac:dyDescent="0.3">
      <c r="A138" s="65" t="s">
        <v>90</v>
      </c>
      <c r="B138" s="56" t="s">
        <v>358</v>
      </c>
      <c r="C138" s="55" t="s">
        <v>359</v>
      </c>
      <c r="D138" s="36">
        <v>1278.4000000000001</v>
      </c>
      <c r="E138" s="37">
        <v>1278.4000000000001</v>
      </c>
      <c r="F138" s="35">
        <v>22.7</v>
      </c>
      <c r="G138" s="35">
        <v>23.8</v>
      </c>
      <c r="H138" s="35">
        <v>21.2</v>
      </c>
      <c r="I138" s="40">
        <v>51200</v>
      </c>
    </row>
    <row r="139" spans="1:10" ht="55.5" customHeight="1" x14ac:dyDescent="0.3">
      <c r="A139" s="65" t="s">
        <v>48</v>
      </c>
      <c r="B139" s="56" t="s">
        <v>360</v>
      </c>
      <c r="C139" s="55" t="s">
        <v>361</v>
      </c>
      <c r="D139" s="36">
        <v>10363.5</v>
      </c>
      <c r="E139" s="37">
        <v>15949.3</v>
      </c>
      <c r="F139" s="35">
        <v>10977</v>
      </c>
      <c r="G139" s="35">
        <v>10948</v>
      </c>
      <c r="H139" s="35">
        <v>10948</v>
      </c>
      <c r="I139" s="40">
        <v>51280</v>
      </c>
    </row>
    <row r="140" spans="1:10" ht="54.75" customHeight="1" x14ac:dyDescent="0.3">
      <c r="A140" s="65" t="s">
        <v>48</v>
      </c>
      <c r="B140" s="56" t="s">
        <v>362</v>
      </c>
      <c r="C140" s="55" t="s">
        <v>363</v>
      </c>
      <c r="D140" s="36">
        <v>140842.29999999999</v>
      </c>
      <c r="E140" s="37">
        <v>140842.29999999999</v>
      </c>
      <c r="F140" s="35">
        <v>0</v>
      </c>
      <c r="G140" s="35">
        <v>0</v>
      </c>
      <c r="H140" s="35">
        <v>0</v>
      </c>
      <c r="I140" s="40">
        <v>51290</v>
      </c>
    </row>
    <row r="141" spans="1:10" ht="94.5" customHeight="1" x14ac:dyDescent="0.3">
      <c r="A141" s="65" t="s">
        <v>197</v>
      </c>
      <c r="B141" s="56" t="s">
        <v>364</v>
      </c>
      <c r="C141" s="55" t="s">
        <v>365</v>
      </c>
      <c r="D141" s="36">
        <v>6661.8</v>
      </c>
      <c r="E141" s="37">
        <v>6661.8</v>
      </c>
      <c r="F141" s="35">
        <v>8962.6</v>
      </c>
      <c r="G141" s="35">
        <v>8819.9</v>
      </c>
      <c r="H141" s="35">
        <v>8288.5</v>
      </c>
      <c r="I141" s="40">
        <v>51350</v>
      </c>
    </row>
    <row r="142" spans="1:10" ht="120" customHeight="1" x14ac:dyDescent="0.3">
      <c r="A142" s="65" t="s">
        <v>197</v>
      </c>
      <c r="B142" s="56" t="s">
        <v>366</v>
      </c>
      <c r="C142" s="55" t="s">
        <v>367</v>
      </c>
      <c r="D142" s="36">
        <v>10826.5</v>
      </c>
      <c r="E142" s="37">
        <v>10826.5</v>
      </c>
      <c r="F142" s="35">
        <v>9897.4</v>
      </c>
      <c r="G142" s="35">
        <v>11041.5</v>
      </c>
      <c r="H142" s="35">
        <v>10909.6</v>
      </c>
      <c r="I142" s="40">
        <v>51760</v>
      </c>
    </row>
    <row r="143" spans="1:10" ht="93.75" customHeight="1" x14ac:dyDescent="0.3">
      <c r="A143" s="65" t="s">
        <v>197</v>
      </c>
      <c r="B143" s="56" t="s">
        <v>368</v>
      </c>
      <c r="C143" s="55" t="s">
        <v>369</v>
      </c>
      <c r="D143" s="36">
        <v>11085.1</v>
      </c>
      <c r="E143" s="37">
        <v>11085.1</v>
      </c>
      <c r="F143" s="35">
        <v>174160.5</v>
      </c>
      <c r="G143" s="35">
        <v>181127.3</v>
      </c>
      <c r="H143" s="35">
        <v>188368.7</v>
      </c>
      <c r="I143" s="40">
        <v>52200</v>
      </c>
    </row>
    <row r="144" spans="1:10" ht="134.25" customHeight="1" x14ac:dyDescent="0.3">
      <c r="A144" s="65" t="s">
        <v>197</v>
      </c>
      <c r="B144" s="56" t="s">
        <v>370</v>
      </c>
      <c r="C144" s="55" t="s">
        <v>371</v>
      </c>
      <c r="D144" s="36">
        <v>35.700000000000003</v>
      </c>
      <c r="E144" s="37">
        <v>35.700000000000003</v>
      </c>
      <c r="F144" s="35">
        <v>37.6</v>
      </c>
      <c r="G144" s="35">
        <v>39.299999999999997</v>
      </c>
      <c r="H144" s="35">
        <v>40.6</v>
      </c>
      <c r="I144" s="40">
        <v>52400</v>
      </c>
    </row>
    <row r="145" spans="1:10" ht="59.25" customHeight="1" x14ac:dyDescent="0.3">
      <c r="A145" s="65" t="s">
        <v>197</v>
      </c>
      <c r="B145" s="56" t="s">
        <v>372</v>
      </c>
      <c r="C145" s="55" t="s">
        <v>373</v>
      </c>
      <c r="D145" s="36">
        <v>161438.70000000001</v>
      </c>
      <c r="E145" s="37">
        <v>164340.79999999999</v>
      </c>
      <c r="F145" s="35">
        <v>157139.4</v>
      </c>
      <c r="G145" s="35">
        <v>157118.1</v>
      </c>
      <c r="H145" s="35">
        <v>157110.5</v>
      </c>
      <c r="I145" s="40">
        <v>52500</v>
      </c>
    </row>
    <row r="146" spans="1:10" s="70" customFormat="1" ht="108.75" customHeight="1" x14ac:dyDescent="0.3">
      <c r="A146" s="65" t="s">
        <v>197</v>
      </c>
      <c r="B146" s="56" t="s">
        <v>374</v>
      </c>
      <c r="C146" s="55" t="s">
        <v>375</v>
      </c>
      <c r="D146" s="36">
        <v>334060.5</v>
      </c>
      <c r="E146" s="37">
        <v>334060.5</v>
      </c>
      <c r="F146" s="35">
        <v>203184.7</v>
      </c>
      <c r="G146" s="35">
        <v>218294.9</v>
      </c>
      <c r="H146" s="35">
        <v>220476.5</v>
      </c>
      <c r="I146" s="40">
        <v>52900</v>
      </c>
      <c r="J146" s="40"/>
    </row>
    <row r="147" spans="1:10" s="70" customFormat="1" ht="58.5" customHeight="1" x14ac:dyDescent="0.3">
      <c r="A147" s="94">
        <v>919</v>
      </c>
      <c r="B147" s="56" t="s">
        <v>376</v>
      </c>
      <c r="C147" s="55" t="s">
        <v>377</v>
      </c>
      <c r="D147" s="36">
        <v>137560.79999999999</v>
      </c>
      <c r="E147" s="37">
        <v>151410.79999999999</v>
      </c>
      <c r="F147" s="35">
        <v>0</v>
      </c>
      <c r="G147" s="35">
        <v>0</v>
      </c>
      <c r="H147" s="35">
        <v>0</v>
      </c>
      <c r="I147" s="40">
        <v>53450</v>
      </c>
      <c r="J147" s="40"/>
    </row>
    <row r="148" spans="1:10" s="70" customFormat="1" ht="40.5" customHeight="1" x14ac:dyDescent="0.3">
      <c r="A148" s="65" t="s">
        <v>48</v>
      </c>
      <c r="B148" s="56" t="s">
        <v>378</v>
      </c>
      <c r="C148" s="55" t="s">
        <v>379</v>
      </c>
      <c r="D148" s="36">
        <v>1667.5</v>
      </c>
      <c r="E148" s="37">
        <v>1726.5</v>
      </c>
      <c r="F148" s="35">
        <v>0</v>
      </c>
      <c r="G148" s="35">
        <v>0</v>
      </c>
      <c r="H148" s="35">
        <v>0</v>
      </c>
      <c r="I148" s="40">
        <v>54290</v>
      </c>
      <c r="J148" s="40"/>
    </row>
    <row r="149" spans="1:10" s="70" customFormat="1" ht="58.5" customHeight="1" x14ac:dyDescent="0.3">
      <c r="A149" s="65" t="s">
        <v>48</v>
      </c>
      <c r="B149" s="56" t="s">
        <v>380</v>
      </c>
      <c r="C149" s="55" t="s">
        <v>381</v>
      </c>
      <c r="D149" s="36">
        <v>535.1</v>
      </c>
      <c r="E149" s="37">
        <v>535.1</v>
      </c>
      <c r="F149" s="35">
        <v>737.7</v>
      </c>
      <c r="G149" s="35">
        <v>675.9</v>
      </c>
      <c r="H149" s="35">
        <v>650</v>
      </c>
      <c r="I149" s="40">
        <v>54310</v>
      </c>
      <c r="J149" s="40"/>
    </row>
    <row r="150" spans="1:10" s="70" customFormat="1" ht="101.25" customHeight="1" x14ac:dyDescent="0.3">
      <c r="A150" s="65" t="s">
        <v>48</v>
      </c>
      <c r="B150" s="56" t="s">
        <v>382</v>
      </c>
      <c r="C150" s="55" t="s">
        <v>383</v>
      </c>
      <c r="D150" s="36">
        <v>51215.5</v>
      </c>
      <c r="E150" s="37">
        <v>51215.5</v>
      </c>
      <c r="F150" s="35">
        <v>17072.400000000001</v>
      </c>
      <c r="G150" s="35">
        <v>40382.6</v>
      </c>
      <c r="H150" s="35">
        <v>41255.9</v>
      </c>
      <c r="I150" s="40">
        <v>54320</v>
      </c>
      <c r="J150" s="40"/>
    </row>
    <row r="151" spans="1:10" s="70" customFormat="1" ht="132" customHeight="1" x14ac:dyDescent="0.3">
      <c r="A151" s="65" t="s">
        <v>146</v>
      </c>
      <c r="B151" s="56" t="s">
        <v>384</v>
      </c>
      <c r="C151" s="55" t="s">
        <v>385</v>
      </c>
      <c r="D151" s="36">
        <v>65997.2</v>
      </c>
      <c r="E151" s="37">
        <v>71078.8</v>
      </c>
      <c r="F151" s="35">
        <v>0</v>
      </c>
      <c r="G151" s="35">
        <v>0</v>
      </c>
      <c r="H151" s="35">
        <v>0</v>
      </c>
      <c r="I151" s="40">
        <v>54600</v>
      </c>
      <c r="J151" s="40"/>
    </row>
    <row r="152" spans="1:10" s="70" customFormat="1" ht="58.5" customHeight="1" x14ac:dyDescent="0.3">
      <c r="A152" s="94">
        <v>910</v>
      </c>
      <c r="B152" s="56" t="s">
        <v>386</v>
      </c>
      <c r="C152" s="55" t="s">
        <v>387</v>
      </c>
      <c r="D152" s="36">
        <v>288144.2</v>
      </c>
      <c r="E152" s="37">
        <v>288144.2</v>
      </c>
      <c r="F152" s="35">
        <v>0</v>
      </c>
      <c r="G152" s="35">
        <v>0</v>
      </c>
      <c r="H152" s="35">
        <v>0</v>
      </c>
      <c r="I152" s="40">
        <v>55730</v>
      </c>
      <c r="J152" s="40"/>
    </row>
    <row r="153" spans="1:10" ht="39" customHeight="1" x14ac:dyDescent="0.3">
      <c r="A153" s="65" t="s">
        <v>90</v>
      </c>
      <c r="B153" s="56" t="s">
        <v>388</v>
      </c>
      <c r="C153" s="55" t="s">
        <v>389</v>
      </c>
      <c r="D153" s="36">
        <v>40861</v>
      </c>
      <c r="E153" s="37">
        <v>40861</v>
      </c>
      <c r="F153" s="35">
        <v>41302.199999999997</v>
      </c>
      <c r="G153" s="35">
        <v>43232.1</v>
      </c>
      <c r="H153" s="35">
        <v>44802.9</v>
      </c>
      <c r="I153" s="40">
        <v>59000</v>
      </c>
    </row>
    <row r="154" spans="1:10" ht="22.5" customHeight="1" x14ac:dyDescent="0.3">
      <c r="A154" s="77" t="s">
        <v>9</v>
      </c>
      <c r="B154" s="46" t="s">
        <v>97</v>
      </c>
      <c r="C154" s="50" t="s">
        <v>98</v>
      </c>
      <c r="D154" s="76">
        <f t="shared" ref="D154:H154" si="6">SUM(D155:D181)</f>
        <v>1613014.7999999996</v>
      </c>
      <c r="E154" s="76">
        <f t="shared" si="6"/>
        <v>2473950</v>
      </c>
      <c r="F154" s="76">
        <f t="shared" si="6"/>
        <v>1543156.9</v>
      </c>
      <c r="G154" s="76">
        <f t="shared" si="6"/>
        <v>360867.9</v>
      </c>
      <c r="H154" s="76">
        <f t="shared" si="6"/>
        <v>360867.9</v>
      </c>
    </row>
    <row r="155" spans="1:10" ht="78" customHeight="1" x14ac:dyDescent="0.3">
      <c r="A155" s="65" t="s">
        <v>390</v>
      </c>
      <c r="B155" s="56" t="s">
        <v>391</v>
      </c>
      <c r="C155" s="55" t="s">
        <v>392</v>
      </c>
      <c r="D155" s="36">
        <v>10565</v>
      </c>
      <c r="E155" s="37">
        <f>10565+1407.9</f>
        <v>11972.9</v>
      </c>
      <c r="F155" s="35">
        <v>12565</v>
      </c>
      <c r="G155" s="35">
        <v>12565</v>
      </c>
      <c r="H155" s="35">
        <v>12565</v>
      </c>
      <c r="I155" s="40">
        <v>51410</v>
      </c>
      <c r="J155" s="95"/>
    </row>
    <row r="156" spans="1:10" ht="75" customHeight="1" x14ac:dyDescent="0.3">
      <c r="A156" s="65" t="s">
        <v>390</v>
      </c>
      <c r="B156" s="56" t="s">
        <v>393</v>
      </c>
      <c r="C156" s="55" t="s">
        <v>394</v>
      </c>
      <c r="D156" s="36">
        <v>10077.4</v>
      </c>
      <c r="E156" s="37">
        <v>10077.4</v>
      </c>
      <c r="F156" s="35">
        <v>12000</v>
      </c>
      <c r="G156" s="35">
        <v>12000</v>
      </c>
      <c r="H156" s="35">
        <v>12000</v>
      </c>
      <c r="I156" s="40">
        <v>51420</v>
      </c>
      <c r="J156" s="95"/>
    </row>
    <row r="157" spans="1:10" ht="73.5" customHeight="1" x14ac:dyDescent="0.3">
      <c r="A157" s="65" t="s">
        <v>146</v>
      </c>
      <c r="B157" s="56" t="s">
        <v>395</v>
      </c>
      <c r="C157" s="69" t="s">
        <v>396</v>
      </c>
      <c r="D157" s="36">
        <v>23210.2</v>
      </c>
      <c r="E157" s="37">
        <v>23210.2</v>
      </c>
      <c r="F157" s="35">
        <v>22965.9</v>
      </c>
      <c r="G157" s="35">
        <v>22965.9</v>
      </c>
      <c r="H157" s="35">
        <v>22965.9</v>
      </c>
      <c r="I157" s="40">
        <v>51610</v>
      </c>
    </row>
    <row r="158" spans="1:10" ht="74.25" customHeight="1" x14ac:dyDescent="0.3">
      <c r="A158" s="65" t="s">
        <v>146</v>
      </c>
      <c r="B158" s="56" t="s">
        <v>397</v>
      </c>
      <c r="C158" s="69" t="s">
        <v>398</v>
      </c>
      <c r="D158" s="36">
        <v>39413</v>
      </c>
      <c r="E158" s="37">
        <v>39413</v>
      </c>
      <c r="F158" s="35">
        <v>11148.8</v>
      </c>
      <c r="G158" s="35">
        <v>0</v>
      </c>
      <c r="H158" s="35">
        <v>0</v>
      </c>
      <c r="I158" s="40">
        <v>51900</v>
      </c>
    </row>
    <row r="159" spans="1:10" ht="81.75" customHeight="1" x14ac:dyDescent="0.3">
      <c r="A159" s="65" t="s">
        <v>146</v>
      </c>
      <c r="B159" s="56" t="s">
        <v>399</v>
      </c>
      <c r="C159" s="69" t="s">
        <v>400</v>
      </c>
      <c r="D159" s="36">
        <v>27782.799999999999</v>
      </c>
      <c r="E159" s="37">
        <v>27782.799999999999</v>
      </c>
      <c r="F159" s="35">
        <v>15939.2</v>
      </c>
      <c r="G159" s="35">
        <v>0</v>
      </c>
      <c r="H159" s="35">
        <v>0</v>
      </c>
      <c r="I159" s="40">
        <v>51920</v>
      </c>
    </row>
    <row r="160" spans="1:10" ht="288.75" customHeight="1" x14ac:dyDescent="0.3">
      <c r="A160" s="65" t="s">
        <v>146</v>
      </c>
      <c r="B160" s="56" t="s">
        <v>401</v>
      </c>
      <c r="C160" s="69" t="s">
        <v>402</v>
      </c>
      <c r="D160" s="36">
        <v>535.6</v>
      </c>
      <c r="E160" s="37">
        <v>535.6</v>
      </c>
      <c r="F160" s="35">
        <v>549.4</v>
      </c>
      <c r="G160" s="35">
        <v>0</v>
      </c>
      <c r="H160" s="35">
        <v>0</v>
      </c>
      <c r="I160" s="40">
        <v>52160</v>
      </c>
    </row>
    <row r="161" spans="1:10" ht="81" customHeight="1" x14ac:dyDescent="0.3">
      <c r="A161" s="65" t="s">
        <v>133</v>
      </c>
      <c r="B161" s="56" t="s">
        <v>403</v>
      </c>
      <c r="C161" s="69" t="s">
        <v>404</v>
      </c>
      <c r="D161" s="36">
        <v>0</v>
      </c>
      <c r="E161" s="37">
        <v>0</v>
      </c>
      <c r="F161" s="35">
        <v>8065.1</v>
      </c>
      <c r="G161" s="35">
        <v>0</v>
      </c>
      <c r="H161" s="35">
        <v>0</v>
      </c>
      <c r="I161" s="40">
        <v>52890</v>
      </c>
    </row>
    <row r="162" spans="1:10" ht="101.25" customHeight="1" x14ac:dyDescent="0.3">
      <c r="A162" s="81" t="s">
        <v>197</v>
      </c>
      <c r="B162" s="82" t="s">
        <v>405</v>
      </c>
      <c r="C162" s="83" t="s">
        <v>406</v>
      </c>
      <c r="D162" s="35">
        <v>0</v>
      </c>
      <c r="E162" s="35">
        <v>0</v>
      </c>
      <c r="F162" s="35">
        <v>176.9</v>
      </c>
      <c r="G162" s="35">
        <v>0</v>
      </c>
      <c r="H162" s="35">
        <v>0</v>
      </c>
      <c r="I162" s="40">
        <v>52920</v>
      </c>
      <c r="J162" s="40" t="s">
        <v>207</v>
      </c>
    </row>
    <row r="163" spans="1:10" ht="104.25" customHeight="1" x14ac:dyDescent="0.3">
      <c r="A163" s="81" t="s">
        <v>197</v>
      </c>
      <c r="B163" s="82" t="s">
        <v>407</v>
      </c>
      <c r="C163" s="83" t="s">
        <v>408</v>
      </c>
      <c r="D163" s="35">
        <v>0</v>
      </c>
      <c r="E163" s="35">
        <v>0</v>
      </c>
      <c r="F163" s="35">
        <v>2538</v>
      </c>
      <c r="G163" s="35">
        <v>0</v>
      </c>
      <c r="H163" s="35">
        <v>0</v>
      </c>
      <c r="I163" s="40">
        <v>52980</v>
      </c>
      <c r="J163" s="40" t="s">
        <v>207</v>
      </c>
    </row>
    <row r="164" spans="1:10" ht="104.25" customHeight="1" x14ac:dyDescent="0.3">
      <c r="A164" s="81" t="s">
        <v>197</v>
      </c>
      <c r="B164" s="82" t="s">
        <v>409</v>
      </c>
      <c r="C164" s="83" t="s">
        <v>410</v>
      </c>
      <c r="D164" s="35">
        <v>0</v>
      </c>
      <c r="E164" s="35">
        <v>0</v>
      </c>
      <c r="F164" s="35">
        <v>11452.3</v>
      </c>
      <c r="G164" s="35">
        <v>0</v>
      </c>
      <c r="H164" s="35">
        <v>0</v>
      </c>
      <c r="I164" s="40">
        <v>53000</v>
      </c>
      <c r="J164" s="40" t="s">
        <v>207</v>
      </c>
    </row>
    <row r="165" spans="1:10" ht="98.25" customHeight="1" x14ac:dyDescent="0.3">
      <c r="A165" s="65" t="s">
        <v>202</v>
      </c>
      <c r="B165" s="56" t="s">
        <v>411</v>
      </c>
      <c r="C165" s="89" t="s">
        <v>412</v>
      </c>
      <c r="D165" s="36">
        <v>274964.40000000002</v>
      </c>
      <c r="E165" s="37">
        <v>284173.7</v>
      </c>
      <c r="F165" s="35">
        <v>284544.90000000002</v>
      </c>
      <c r="G165" s="35">
        <v>286461</v>
      </c>
      <c r="H165" s="35">
        <v>286461</v>
      </c>
      <c r="I165" s="40">
        <v>53030</v>
      </c>
    </row>
    <row r="166" spans="1:10" ht="99" customHeight="1" x14ac:dyDescent="0.3">
      <c r="A166" s="65" t="s">
        <v>133</v>
      </c>
      <c r="B166" s="56" t="s">
        <v>413</v>
      </c>
      <c r="C166" s="69" t="s">
        <v>414</v>
      </c>
      <c r="D166" s="36">
        <v>1000000</v>
      </c>
      <c r="E166" s="37">
        <v>1066706.1000000001</v>
      </c>
      <c r="F166" s="35">
        <v>1000000</v>
      </c>
      <c r="G166" s="35">
        <v>0</v>
      </c>
      <c r="H166" s="35">
        <v>0</v>
      </c>
      <c r="I166" s="40">
        <v>53210</v>
      </c>
    </row>
    <row r="167" spans="1:10" ht="80.25" customHeight="1" x14ac:dyDescent="0.3">
      <c r="A167" s="65" t="s">
        <v>146</v>
      </c>
      <c r="B167" s="56" t="s">
        <v>415</v>
      </c>
      <c r="C167" s="69" t="s">
        <v>416</v>
      </c>
      <c r="D167" s="36">
        <v>5599.2</v>
      </c>
      <c r="E167" s="37">
        <v>0</v>
      </c>
      <c r="F167" s="35">
        <v>0</v>
      </c>
      <c r="G167" s="35">
        <v>0</v>
      </c>
      <c r="H167" s="35">
        <v>0</v>
      </c>
      <c r="I167" s="40">
        <v>53540</v>
      </c>
    </row>
    <row r="168" spans="1:10" ht="83.25" customHeight="1" x14ac:dyDescent="0.3">
      <c r="A168" s="65" t="s">
        <v>295</v>
      </c>
      <c r="B168" s="56" t="s">
        <v>417</v>
      </c>
      <c r="C168" s="69" t="s">
        <v>418</v>
      </c>
      <c r="D168" s="36">
        <v>36.9</v>
      </c>
      <c r="E168" s="37">
        <v>0</v>
      </c>
      <c r="F168" s="35">
        <v>0</v>
      </c>
      <c r="G168" s="35">
        <v>0</v>
      </c>
      <c r="H168" s="35">
        <v>0</v>
      </c>
      <c r="I168" s="40">
        <v>53580</v>
      </c>
    </row>
    <row r="169" spans="1:10" ht="218.25" customHeight="1" x14ac:dyDescent="0.3">
      <c r="A169" s="65" t="s">
        <v>202</v>
      </c>
      <c r="B169" s="56" t="s">
        <v>419</v>
      </c>
      <c r="C169" s="69" t="s">
        <v>420</v>
      </c>
      <c r="D169" s="36">
        <v>26386.7</v>
      </c>
      <c r="E169" s="37">
        <v>26386.7</v>
      </c>
      <c r="F169" s="35">
        <v>26346.7</v>
      </c>
      <c r="G169" s="35">
        <v>26825.8</v>
      </c>
      <c r="H169" s="35">
        <v>26825.8</v>
      </c>
      <c r="I169" s="40">
        <v>53630</v>
      </c>
    </row>
    <row r="170" spans="1:10" ht="57.75" customHeight="1" x14ac:dyDescent="0.3">
      <c r="A170" s="65" t="s">
        <v>131</v>
      </c>
      <c r="B170" s="56" t="s">
        <v>421</v>
      </c>
      <c r="C170" s="69" t="s">
        <v>422</v>
      </c>
      <c r="D170" s="36">
        <v>103278.3</v>
      </c>
      <c r="E170" s="37">
        <v>503278.3</v>
      </c>
      <c r="F170" s="35">
        <v>0</v>
      </c>
      <c r="G170" s="35">
        <v>0</v>
      </c>
      <c r="H170" s="35">
        <v>0</v>
      </c>
      <c r="I170" s="40">
        <v>53890</v>
      </c>
    </row>
    <row r="171" spans="1:10" ht="60.75" customHeight="1" x14ac:dyDescent="0.3">
      <c r="A171" s="65" t="s">
        <v>48</v>
      </c>
      <c r="B171" s="56" t="s">
        <v>423</v>
      </c>
      <c r="C171" s="69" t="s">
        <v>424</v>
      </c>
      <c r="D171" s="36">
        <v>80000</v>
      </c>
      <c r="E171" s="37">
        <v>80000</v>
      </c>
      <c r="F171" s="35">
        <v>114819.5</v>
      </c>
      <c r="G171" s="35">
        <v>0</v>
      </c>
      <c r="H171" s="35">
        <v>0</v>
      </c>
      <c r="I171" s="40">
        <v>53980</v>
      </c>
    </row>
    <row r="172" spans="1:10" ht="75.75" customHeight="1" x14ac:dyDescent="0.3">
      <c r="A172" s="65" t="s">
        <v>295</v>
      </c>
      <c r="B172" s="56" t="s">
        <v>425</v>
      </c>
      <c r="C172" s="69" t="s">
        <v>426</v>
      </c>
      <c r="D172" s="36">
        <v>116.9</v>
      </c>
      <c r="E172" s="37">
        <v>0</v>
      </c>
      <c r="F172" s="35">
        <v>0</v>
      </c>
      <c r="G172" s="35">
        <v>0</v>
      </c>
      <c r="H172" s="35">
        <v>0</v>
      </c>
      <c r="I172" s="40">
        <v>54330</v>
      </c>
    </row>
    <row r="173" spans="1:10" ht="58.5" customHeight="1" x14ac:dyDescent="0.3">
      <c r="A173" s="65" t="s">
        <v>290</v>
      </c>
      <c r="B173" s="56" t="s">
        <v>427</v>
      </c>
      <c r="C173" s="69" t="s">
        <v>428</v>
      </c>
      <c r="D173" s="36">
        <v>1000</v>
      </c>
      <c r="E173" s="37">
        <v>1000</v>
      </c>
      <c r="F173" s="35">
        <v>0</v>
      </c>
      <c r="G173" s="35">
        <v>0</v>
      </c>
      <c r="H173" s="35">
        <v>0</v>
      </c>
      <c r="I173" s="40">
        <v>54530</v>
      </c>
    </row>
    <row r="174" spans="1:10" ht="57.75" customHeight="1" x14ac:dyDescent="0.3">
      <c r="A174" s="65" t="s">
        <v>290</v>
      </c>
      <c r="B174" s="56" t="s">
        <v>429</v>
      </c>
      <c r="C174" s="69" t="s">
        <v>430</v>
      </c>
      <c r="D174" s="36">
        <v>10000</v>
      </c>
      <c r="E174" s="37">
        <v>10000</v>
      </c>
      <c r="F174" s="35">
        <v>20000</v>
      </c>
      <c r="G174" s="35">
        <v>0</v>
      </c>
      <c r="H174" s="35">
        <v>0</v>
      </c>
      <c r="I174" s="40">
        <v>54540</v>
      </c>
    </row>
    <row r="175" spans="1:10" ht="97.5" customHeight="1" x14ac:dyDescent="0.3">
      <c r="A175" s="65" t="s">
        <v>146</v>
      </c>
      <c r="B175" s="56" t="s">
        <v>431</v>
      </c>
      <c r="C175" s="69" t="s">
        <v>432</v>
      </c>
      <c r="D175" s="36">
        <v>48.4</v>
      </c>
      <c r="E175" s="37">
        <v>48.4</v>
      </c>
      <c r="F175" s="35">
        <v>45.2</v>
      </c>
      <c r="G175" s="35">
        <v>50.2</v>
      </c>
      <c r="H175" s="35">
        <v>50.2</v>
      </c>
      <c r="I175" s="40">
        <v>54680</v>
      </c>
    </row>
    <row r="176" spans="1:10" s="96" customFormat="1" ht="96" customHeight="1" x14ac:dyDescent="0.3">
      <c r="A176" s="65" t="s">
        <v>131</v>
      </c>
      <c r="B176" s="56" t="s">
        <v>433</v>
      </c>
      <c r="C176" s="69" t="s">
        <v>434</v>
      </c>
      <c r="D176" s="36"/>
      <c r="E176" s="37">
        <v>306106.90000000002</v>
      </c>
      <c r="F176" s="35">
        <v>0</v>
      </c>
      <c r="G176" s="35">
        <v>0</v>
      </c>
      <c r="H176" s="35">
        <v>0</v>
      </c>
      <c r="I176" s="96">
        <v>57840</v>
      </c>
    </row>
    <row r="177" spans="1:13" s="96" customFormat="1" ht="138" customHeight="1" x14ac:dyDescent="0.3">
      <c r="A177" s="65" t="s">
        <v>295</v>
      </c>
      <c r="B177" s="56" t="s">
        <v>435</v>
      </c>
      <c r="C177" s="85" t="s">
        <v>436</v>
      </c>
      <c r="D177" s="36"/>
      <c r="E177" s="37">
        <v>2500</v>
      </c>
      <c r="F177" s="35">
        <v>0</v>
      </c>
      <c r="G177" s="35">
        <v>0</v>
      </c>
      <c r="H177" s="35">
        <v>0</v>
      </c>
      <c r="I177" s="86">
        <v>57870</v>
      </c>
      <c r="J177" s="86"/>
      <c r="K177" s="96" t="s">
        <v>437</v>
      </c>
    </row>
    <row r="178" spans="1:13" s="96" customFormat="1" ht="57.75" customHeight="1" x14ac:dyDescent="0.3">
      <c r="A178" s="65" t="s">
        <v>146</v>
      </c>
      <c r="B178" s="56" t="s">
        <v>438</v>
      </c>
      <c r="C178" s="85" t="s">
        <v>439</v>
      </c>
      <c r="D178" s="36">
        <v>0</v>
      </c>
      <c r="E178" s="37">
        <v>23977.7</v>
      </c>
      <c r="F178" s="35">
        <v>0</v>
      </c>
      <c r="G178" s="35">
        <v>0</v>
      </c>
      <c r="H178" s="35">
        <v>0</v>
      </c>
      <c r="I178" s="96">
        <v>58540</v>
      </c>
    </row>
    <row r="179" spans="1:13" ht="57.75" customHeight="1" x14ac:dyDescent="0.3">
      <c r="A179" s="65" t="s">
        <v>197</v>
      </c>
      <c r="B179" s="56" t="s">
        <v>438</v>
      </c>
      <c r="C179" s="85" t="s">
        <v>439</v>
      </c>
      <c r="D179" s="36">
        <v>0</v>
      </c>
      <c r="E179" s="37">
        <v>42584.800000000003</v>
      </c>
      <c r="F179" s="35">
        <v>0</v>
      </c>
      <c r="G179" s="35">
        <v>0</v>
      </c>
      <c r="H179" s="35">
        <v>0</v>
      </c>
      <c r="I179" s="90" t="s">
        <v>440</v>
      </c>
      <c r="J179" s="90" t="s">
        <v>441</v>
      </c>
      <c r="K179" s="40">
        <v>56940</v>
      </c>
      <c r="L179" s="40">
        <v>56940</v>
      </c>
      <c r="M179" s="40" t="s">
        <v>442</v>
      </c>
    </row>
    <row r="180" spans="1:13" ht="57.75" customHeight="1" x14ac:dyDescent="0.3">
      <c r="A180" s="65" t="s">
        <v>133</v>
      </c>
      <c r="B180" s="56" t="s">
        <v>438</v>
      </c>
      <c r="C180" s="85" t="s">
        <v>439</v>
      </c>
      <c r="D180" s="36"/>
      <c r="E180" s="37">
        <v>10459.4</v>
      </c>
      <c r="F180" s="35">
        <v>0</v>
      </c>
      <c r="G180" s="35">
        <v>0</v>
      </c>
      <c r="H180" s="35">
        <v>0</v>
      </c>
      <c r="I180" s="90" t="s">
        <v>443</v>
      </c>
      <c r="J180" s="90"/>
    </row>
    <row r="181" spans="1:13" ht="44.25" customHeight="1" x14ac:dyDescent="0.3">
      <c r="A181" s="65" t="s">
        <v>197</v>
      </c>
      <c r="B181" s="56" t="s">
        <v>444</v>
      </c>
      <c r="C181" s="69" t="s">
        <v>445</v>
      </c>
      <c r="D181" s="36">
        <v>0</v>
      </c>
      <c r="E181" s="37">
        <v>3736.1</v>
      </c>
      <c r="F181" s="35">
        <v>0</v>
      </c>
      <c r="G181" s="35">
        <v>0</v>
      </c>
      <c r="H181" s="35">
        <v>0</v>
      </c>
      <c r="I181" s="40">
        <v>58370</v>
      </c>
    </row>
    <row r="182" spans="1:13" ht="57" customHeight="1" x14ac:dyDescent="0.3">
      <c r="A182" s="77" t="s">
        <v>9</v>
      </c>
      <c r="B182" s="46" t="s">
        <v>99</v>
      </c>
      <c r="C182" s="97" t="s">
        <v>446</v>
      </c>
      <c r="D182" s="74">
        <f>D183</f>
        <v>80352.7</v>
      </c>
      <c r="E182" s="74">
        <f t="shared" ref="E182:H182" si="7">E183</f>
        <v>129696.7</v>
      </c>
      <c r="F182" s="74">
        <f t="shared" si="7"/>
        <v>49343.957999999999</v>
      </c>
      <c r="G182" s="74">
        <f t="shared" si="7"/>
        <v>0</v>
      </c>
      <c r="H182" s="74">
        <f t="shared" si="7"/>
        <v>0</v>
      </c>
    </row>
    <row r="183" spans="1:13" ht="57" customHeight="1" x14ac:dyDescent="0.3">
      <c r="A183" s="77" t="s">
        <v>9</v>
      </c>
      <c r="B183" s="46" t="s">
        <v>447</v>
      </c>
      <c r="C183" s="97" t="s">
        <v>448</v>
      </c>
      <c r="D183" s="74">
        <f>SUM(D184)</f>
        <v>80352.7</v>
      </c>
      <c r="E183" s="74">
        <f t="shared" ref="E183:H183" si="8">SUM(E184)</f>
        <v>129696.7</v>
      </c>
      <c r="F183" s="74">
        <f t="shared" si="8"/>
        <v>49343.957999999999</v>
      </c>
      <c r="G183" s="74">
        <f t="shared" si="8"/>
        <v>0</v>
      </c>
      <c r="H183" s="74">
        <f t="shared" si="8"/>
        <v>0</v>
      </c>
    </row>
    <row r="184" spans="1:13" ht="154.5" customHeight="1" x14ac:dyDescent="0.3">
      <c r="A184" s="65" t="s">
        <v>131</v>
      </c>
      <c r="B184" s="56" t="s">
        <v>449</v>
      </c>
      <c r="C184" s="69" t="s">
        <v>450</v>
      </c>
      <c r="D184" s="36">
        <v>80352.7</v>
      </c>
      <c r="E184" s="37">
        <v>129696.7</v>
      </c>
      <c r="F184" s="35">
        <f>49343958/1000</f>
        <v>49343.957999999999</v>
      </c>
      <c r="G184" s="35">
        <v>0</v>
      </c>
      <c r="H184" s="35">
        <v>0</v>
      </c>
    </row>
    <row r="185" spans="1:13" ht="44.25" customHeight="1" x14ac:dyDescent="0.3">
      <c r="A185" s="77" t="s">
        <v>9</v>
      </c>
      <c r="B185" s="46" t="s">
        <v>144</v>
      </c>
      <c r="C185" s="97" t="s">
        <v>145</v>
      </c>
      <c r="D185" s="74">
        <f>D186</f>
        <v>0</v>
      </c>
      <c r="E185" s="74">
        <f t="shared" ref="E185:H186" si="9">E186</f>
        <v>16781.599999999999</v>
      </c>
      <c r="F185" s="74">
        <f t="shared" si="9"/>
        <v>0</v>
      </c>
      <c r="G185" s="74">
        <f t="shared" si="9"/>
        <v>0</v>
      </c>
      <c r="H185" s="74">
        <f t="shared" si="9"/>
        <v>0</v>
      </c>
    </row>
    <row r="186" spans="1:13" ht="56.25" x14ac:dyDescent="0.3">
      <c r="A186" s="77" t="s">
        <v>9</v>
      </c>
      <c r="B186" s="46" t="s">
        <v>451</v>
      </c>
      <c r="C186" s="97" t="s">
        <v>452</v>
      </c>
      <c r="D186" s="74">
        <f>D187</f>
        <v>0</v>
      </c>
      <c r="E186" s="74">
        <f t="shared" si="9"/>
        <v>16781.599999999999</v>
      </c>
      <c r="F186" s="74">
        <f t="shared" si="9"/>
        <v>0</v>
      </c>
      <c r="G186" s="74">
        <f t="shared" si="9"/>
        <v>0</v>
      </c>
      <c r="H186" s="74">
        <f t="shared" si="9"/>
        <v>0</v>
      </c>
    </row>
    <row r="187" spans="1:13" ht="56.25" x14ac:dyDescent="0.3">
      <c r="A187" s="65" t="s">
        <v>197</v>
      </c>
      <c r="B187" s="56" t="s">
        <v>453</v>
      </c>
      <c r="C187" s="69" t="s">
        <v>454</v>
      </c>
      <c r="D187" s="36">
        <v>0</v>
      </c>
      <c r="E187" s="37">
        <v>16781.599999999999</v>
      </c>
      <c r="F187" s="35">
        <v>0</v>
      </c>
      <c r="G187" s="35">
        <v>0</v>
      </c>
      <c r="H187" s="35">
        <v>0</v>
      </c>
    </row>
    <row r="188" spans="1:13" ht="22.5" customHeight="1" x14ac:dyDescent="0.3">
      <c r="A188" s="49" t="s">
        <v>9</v>
      </c>
      <c r="B188" s="45" t="s">
        <v>101</v>
      </c>
      <c r="C188" s="50" t="s">
        <v>102</v>
      </c>
      <c r="D188" s="74">
        <f>D189</f>
        <v>6500</v>
      </c>
      <c r="E188" s="74">
        <f t="shared" ref="E188:H189" si="10">E189</f>
        <v>5200</v>
      </c>
      <c r="F188" s="74">
        <f t="shared" si="10"/>
        <v>5200</v>
      </c>
      <c r="G188" s="74">
        <f t="shared" si="10"/>
        <v>5200</v>
      </c>
      <c r="H188" s="74">
        <f t="shared" si="10"/>
        <v>5200</v>
      </c>
    </row>
    <row r="189" spans="1:13" ht="43.5" customHeight="1" x14ac:dyDescent="0.3">
      <c r="A189" s="49" t="s">
        <v>9</v>
      </c>
      <c r="B189" s="45" t="s">
        <v>455</v>
      </c>
      <c r="C189" s="50" t="s">
        <v>456</v>
      </c>
      <c r="D189" s="74">
        <f>D190</f>
        <v>6500</v>
      </c>
      <c r="E189" s="74">
        <f t="shared" si="10"/>
        <v>5200</v>
      </c>
      <c r="F189" s="74">
        <f t="shared" si="10"/>
        <v>5200</v>
      </c>
      <c r="G189" s="74">
        <f t="shared" si="10"/>
        <v>5200</v>
      </c>
      <c r="H189" s="74">
        <f t="shared" si="10"/>
        <v>5200</v>
      </c>
    </row>
    <row r="190" spans="1:13" ht="37.5" x14ac:dyDescent="0.3">
      <c r="A190" s="57" t="s">
        <v>133</v>
      </c>
      <c r="B190" s="54" t="s">
        <v>457</v>
      </c>
      <c r="C190" s="55" t="s">
        <v>456</v>
      </c>
      <c r="D190" s="36">
        <v>6500</v>
      </c>
      <c r="E190" s="37">
        <v>5200</v>
      </c>
      <c r="F190" s="35">
        <v>5200</v>
      </c>
      <c r="G190" s="35">
        <v>5200</v>
      </c>
      <c r="H190" s="35">
        <v>5200</v>
      </c>
    </row>
    <row r="191" spans="1:13" ht="99" customHeight="1" x14ac:dyDescent="0.3">
      <c r="A191" s="49" t="s">
        <v>9</v>
      </c>
      <c r="B191" s="46" t="s">
        <v>458</v>
      </c>
      <c r="C191" s="50" t="s">
        <v>459</v>
      </c>
      <c r="D191" s="51">
        <f>D192</f>
        <v>0</v>
      </c>
      <c r="E191" s="51">
        <f t="shared" ref="E191:H192" si="11">E192</f>
        <v>241521.09999999998</v>
      </c>
      <c r="F191" s="51">
        <f t="shared" si="11"/>
        <v>0</v>
      </c>
      <c r="G191" s="51">
        <f t="shared" si="11"/>
        <v>0</v>
      </c>
      <c r="H191" s="51">
        <f t="shared" si="11"/>
        <v>0</v>
      </c>
    </row>
    <row r="192" spans="1:13" ht="131.25" x14ac:dyDescent="0.3">
      <c r="A192" s="49" t="s">
        <v>9</v>
      </c>
      <c r="B192" s="46" t="s">
        <v>460</v>
      </c>
      <c r="C192" s="50" t="s">
        <v>461</v>
      </c>
      <c r="D192" s="51">
        <f>D193</f>
        <v>0</v>
      </c>
      <c r="E192" s="51">
        <f t="shared" si="11"/>
        <v>241521.09999999998</v>
      </c>
      <c r="F192" s="51">
        <f t="shared" si="11"/>
        <v>0</v>
      </c>
      <c r="G192" s="51">
        <f t="shared" si="11"/>
        <v>0</v>
      </c>
      <c r="H192" s="51">
        <f t="shared" si="11"/>
        <v>0</v>
      </c>
    </row>
    <row r="193" spans="1:8" ht="131.25" x14ac:dyDescent="0.3">
      <c r="A193" s="49" t="s">
        <v>9</v>
      </c>
      <c r="B193" s="46" t="s">
        <v>462</v>
      </c>
      <c r="C193" s="50" t="s">
        <v>463</v>
      </c>
      <c r="D193" s="51">
        <f>SUM(D207:D229)+D194</f>
        <v>0</v>
      </c>
      <c r="E193" s="51">
        <f t="shared" ref="E193:H193" si="12">SUM(E207:E229)+E194</f>
        <v>241521.09999999998</v>
      </c>
      <c r="F193" s="51">
        <f t="shared" si="12"/>
        <v>0</v>
      </c>
      <c r="G193" s="51">
        <f t="shared" si="12"/>
        <v>0</v>
      </c>
      <c r="H193" s="51">
        <f t="shared" si="12"/>
        <v>0</v>
      </c>
    </row>
    <row r="194" spans="1:8" ht="56.25" x14ac:dyDescent="0.3">
      <c r="A194" s="49" t="s">
        <v>9</v>
      </c>
      <c r="B194" s="46" t="s">
        <v>464</v>
      </c>
      <c r="C194" s="50" t="s">
        <v>465</v>
      </c>
      <c r="D194" s="51">
        <f>SUM(D195:D206)</f>
        <v>0</v>
      </c>
      <c r="E194" s="51">
        <f t="shared" ref="E194:H194" si="13">SUM(E195:E206)</f>
        <v>40513.5</v>
      </c>
      <c r="F194" s="51">
        <f t="shared" si="13"/>
        <v>0</v>
      </c>
      <c r="G194" s="51">
        <f t="shared" si="13"/>
        <v>0</v>
      </c>
      <c r="H194" s="51">
        <f t="shared" si="13"/>
        <v>0</v>
      </c>
    </row>
    <row r="195" spans="1:8" ht="56.25" x14ac:dyDescent="0.3">
      <c r="A195" s="98">
        <v>901</v>
      </c>
      <c r="B195" s="56" t="s">
        <v>466</v>
      </c>
      <c r="C195" s="55" t="s">
        <v>467</v>
      </c>
      <c r="D195" s="36"/>
      <c r="E195" s="37">
        <v>22801</v>
      </c>
      <c r="F195" s="35"/>
      <c r="G195" s="35"/>
      <c r="H195" s="35"/>
    </row>
    <row r="196" spans="1:8" ht="56.25" x14ac:dyDescent="0.3">
      <c r="A196" s="98">
        <v>902</v>
      </c>
      <c r="B196" s="56" t="s">
        <v>466</v>
      </c>
      <c r="C196" s="55" t="s">
        <v>467</v>
      </c>
      <c r="D196" s="36"/>
      <c r="E196" s="37">
        <v>166.2</v>
      </c>
      <c r="F196" s="35"/>
      <c r="G196" s="35"/>
      <c r="H196" s="35"/>
    </row>
    <row r="197" spans="1:8" ht="56.25" x14ac:dyDescent="0.3">
      <c r="A197" s="98">
        <v>903</v>
      </c>
      <c r="B197" s="56" t="s">
        <v>466</v>
      </c>
      <c r="C197" s="55" t="s">
        <v>467</v>
      </c>
      <c r="D197" s="36"/>
      <c r="E197" s="37">
        <v>2550.1</v>
      </c>
      <c r="F197" s="35"/>
      <c r="G197" s="35"/>
      <c r="H197" s="35"/>
    </row>
    <row r="198" spans="1:8" ht="56.25" x14ac:dyDescent="0.3">
      <c r="A198" s="98">
        <v>904</v>
      </c>
      <c r="B198" s="56" t="s">
        <v>466</v>
      </c>
      <c r="C198" s="55" t="s">
        <v>467</v>
      </c>
      <c r="D198" s="36"/>
      <c r="E198" s="37">
        <v>0.8</v>
      </c>
      <c r="F198" s="35"/>
      <c r="G198" s="35"/>
      <c r="H198" s="35"/>
    </row>
    <row r="199" spans="1:8" ht="56.25" x14ac:dyDescent="0.3">
      <c r="A199" s="98">
        <v>908</v>
      </c>
      <c r="B199" s="56" t="s">
        <v>466</v>
      </c>
      <c r="C199" s="55" t="s">
        <v>467</v>
      </c>
      <c r="D199" s="36"/>
      <c r="E199" s="37">
        <v>36.4</v>
      </c>
      <c r="F199" s="35"/>
      <c r="G199" s="35"/>
      <c r="H199" s="35"/>
    </row>
    <row r="200" spans="1:8" ht="56.25" x14ac:dyDescent="0.3">
      <c r="A200" s="98">
        <v>913</v>
      </c>
      <c r="B200" s="56" t="s">
        <v>466</v>
      </c>
      <c r="C200" s="55" t="s">
        <v>467</v>
      </c>
      <c r="D200" s="36"/>
      <c r="E200" s="37">
        <v>341.4</v>
      </c>
      <c r="F200" s="35"/>
      <c r="G200" s="35"/>
      <c r="H200" s="35"/>
    </row>
    <row r="201" spans="1:8" ht="56.25" x14ac:dyDescent="0.3">
      <c r="A201" s="98">
        <v>928</v>
      </c>
      <c r="B201" s="56" t="s">
        <v>466</v>
      </c>
      <c r="C201" s="55" t="s">
        <v>467</v>
      </c>
      <c r="D201" s="36"/>
      <c r="E201" s="37">
        <v>86.1</v>
      </c>
      <c r="F201" s="35"/>
      <c r="G201" s="35"/>
      <c r="H201" s="35"/>
    </row>
    <row r="202" spans="1:8" ht="56.25" x14ac:dyDescent="0.3">
      <c r="A202" s="98">
        <v>903</v>
      </c>
      <c r="B202" s="56" t="s">
        <v>468</v>
      </c>
      <c r="C202" s="55" t="s">
        <v>469</v>
      </c>
      <c r="D202" s="36"/>
      <c r="E202" s="37">
        <v>684.7</v>
      </c>
      <c r="F202" s="35"/>
      <c r="G202" s="35"/>
      <c r="H202" s="35"/>
    </row>
    <row r="203" spans="1:8" ht="56.25" x14ac:dyDescent="0.3">
      <c r="A203" s="98">
        <v>913</v>
      </c>
      <c r="B203" s="56" t="s">
        <v>468</v>
      </c>
      <c r="C203" s="55" t="s">
        <v>469</v>
      </c>
      <c r="D203" s="36"/>
      <c r="E203" s="37">
        <v>427.8</v>
      </c>
      <c r="F203" s="35"/>
      <c r="G203" s="35"/>
      <c r="H203" s="35"/>
    </row>
    <row r="204" spans="1:8" ht="56.25" x14ac:dyDescent="0.3">
      <c r="A204" s="98">
        <v>919</v>
      </c>
      <c r="B204" s="56" t="s">
        <v>468</v>
      </c>
      <c r="C204" s="55" t="s">
        <v>469</v>
      </c>
      <c r="D204" s="36"/>
      <c r="E204" s="37">
        <v>1277.3</v>
      </c>
      <c r="F204" s="35"/>
      <c r="G204" s="35"/>
      <c r="H204" s="35"/>
    </row>
    <row r="205" spans="1:8" ht="56.25" x14ac:dyDescent="0.3">
      <c r="A205" s="98">
        <v>901</v>
      </c>
      <c r="B205" s="56" t="s">
        <v>470</v>
      </c>
      <c r="C205" s="55" t="s">
        <v>471</v>
      </c>
      <c r="D205" s="36"/>
      <c r="E205" s="37">
        <v>4535.1000000000004</v>
      </c>
      <c r="F205" s="35"/>
      <c r="G205" s="35"/>
      <c r="H205" s="35"/>
    </row>
    <row r="206" spans="1:8" ht="56.25" x14ac:dyDescent="0.3">
      <c r="A206" s="98">
        <v>905</v>
      </c>
      <c r="B206" s="56" t="s">
        <v>470</v>
      </c>
      <c r="C206" s="55" t="s">
        <v>471</v>
      </c>
      <c r="D206" s="36"/>
      <c r="E206" s="37">
        <v>7606.6</v>
      </c>
      <c r="F206" s="35"/>
      <c r="G206" s="35"/>
      <c r="H206" s="35"/>
    </row>
    <row r="207" spans="1:8" ht="112.5" x14ac:dyDescent="0.3">
      <c r="A207" s="98">
        <v>903</v>
      </c>
      <c r="B207" s="56" t="s">
        <v>472</v>
      </c>
      <c r="C207" s="55" t="s">
        <v>473</v>
      </c>
      <c r="D207" s="36"/>
      <c r="E207" s="37">
        <v>2111.6</v>
      </c>
      <c r="F207" s="35"/>
      <c r="G207" s="35"/>
      <c r="H207" s="35"/>
    </row>
    <row r="208" spans="1:8" ht="187.5" x14ac:dyDescent="0.3">
      <c r="A208" s="98">
        <v>907</v>
      </c>
      <c r="B208" s="56" t="s">
        <v>474</v>
      </c>
      <c r="C208" s="55" t="s">
        <v>475</v>
      </c>
      <c r="D208" s="36"/>
      <c r="E208" s="37">
        <v>0</v>
      </c>
      <c r="F208" s="35"/>
      <c r="G208" s="35"/>
      <c r="H208" s="35"/>
    </row>
    <row r="209" spans="1:9" ht="131.25" x14ac:dyDescent="0.3">
      <c r="A209" s="98">
        <v>903</v>
      </c>
      <c r="B209" s="56" t="s">
        <v>476</v>
      </c>
      <c r="C209" s="55" t="s">
        <v>477</v>
      </c>
      <c r="D209" s="36"/>
      <c r="E209" s="37">
        <v>8308.4</v>
      </c>
      <c r="F209" s="35"/>
      <c r="G209" s="35"/>
      <c r="H209" s="35"/>
    </row>
    <row r="210" spans="1:9" ht="131.25" x14ac:dyDescent="0.3">
      <c r="A210" s="98">
        <v>903</v>
      </c>
      <c r="B210" s="56" t="s">
        <v>478</v>
      </c>
      <c r="C210" s="55" t="s">
        <v>479</v>
      </c>
      <c r="D210" s="36"/>
      <c r="E210" s="37">
        <v>7323.8</v>
      </c>
      <c r="F210" s="35"/>
      <c r="G210" s="35"/>
      <c r="H210" s="35"/>
    </row>
    <row r="211" spans="1:9" ht="75" x14ac:dyDescent="0.3">
      <c r="A211" s="98">
        <v>903</v>
      </c>
      <c r="B211" s="56" t="s">
        <v>480</v>
      </c>
      <c r="C211" s="55" t="s">
        <v>481</v>
      </c>
      <c r="D211" s="36"/>
      <c r="E211" s="37">
        <v>13.1</v>
      </c>
      <c r="F211" s="35"/>
      <c r="G211" s="35"/>
      <c r="H211" s="35"/>
    </row>
    <row r="212" spans="1:9" ht="56.25" x14ac:dyDescent="0.3">
      <c r="A212" s="98">
        <v>902</v>
      </c>
      <c r="B212" s="56" t="s">
        <v>482</v>
      </c>
      <c r="C212" s="55" t="s">
        <v>483</v>
      </c>
      <c r="D212" s="36"/>
      <c r="E212" s="37">
        <v>238.7</v>
      </c>
      <c r="F212" s="35"/>
      <c r="G212" s="35"/>
      <c r="H212" s="35"/>
    </row>
    <row r="213" spans="1:9" ht="75" x14ac:dyDescent="0.3">
      <c r="A213" s="98">
        <v>905</v>
      </c>
      <c r="B213" s="56" t="s">
        <v>484</v>
      </c>
      <c r="C213" s="55" t="s">
        <v>485</v>
      </c>
      <c r="D213" s="36"/>
      <c r="E213" s="37">
        <v>64.400000000000006</v>
      </c>
      <c r="F213" s="35"/>
      <c r="G213" s="35"/>
      <c r="H213" s="35"/>
    </row>
    <row r="214" spans="1:9" ht="150" x14ac:dyDescent="0.3">
      <c r="A214" s="98">
        <v>910</v>
      </c>
      <c r="B214" s="56" t="s">
        <v>486</v>
      </c>
      <c r="C214" s="55" t="s">
        <v>487</v>
      </c>
      <c r="D214" s="36"/>
      <c r="E214" s="37">
        <v>19.100000000000001</v>
      </c>
      <c r="F214" s="35"/>
      <c r="G214" s="35"/>
      <c r="H214" s="35"/>
    </row>
    <row r="215" spans="1:9" ht="131.25" x14ac:dyDescent="0.3">
      <c r="A215" s="98">
        <v>903</v>
      </c>
      <c r="B215" s="56" t="s">
        <v>488</v>
      </c>
      <c r="C215" s="55" t="s">
        <v>489</v>
      </c>
      <c r="D215" s="36"/>
      <c r="E215" s="37">
        <v>183.8</v>
      </c>
      <c r="F215" s="35"/>
      <c r="G215" s="35"/>
      <c r="H215" s="35"/>
    </row>
    <row r="216" spans="1:9" ht="121.5" customHeight="1" x14ac:dyDescent="0.3">
      <c r="A216" s="98">
        <v>907</v>
      </c>
      <c r="B216" s="56" t="s">
        <v>490</v>
      </c>
      <c r="C216" s="55" t="s">
        <v>491</v>
      </c>
      <c r="D216" s="36"/>
      <c r="E216" s="37">
        <v>3450.9</v>
      </c>
      <c r="F216" s="35"/>
      <c r="G216" s="35"/>
      <c r="H216" s="35"/>
    </row>
    <row r="217" spans="1:9" ht="121.5" customHeight="1" x14ac:dyDescent="0.3">
      <c r="A217" s="98">
        <v>907</v>
      </c>
      <c r="B217" s="56" t="s">
        <v>492</v>
      </c>
      <c r="C217" s="99" t="s">
        <v>493</v>
      </c>
      <c r="D217" s="36"/>
      <c r="E217" s="37">
        <v>11.2</v>
      </c>
      <c r="F217" s="35"/>
      <c r="G217" s="35"/>
      <c r="H217" s="35"/>
    </row>
    <row r="218" spans="1:9" ht="167.25" customHeight="1" x14ac:dyDescent="0.3">
      <c r="A218" s="98">
        <v>901</v>
      </c>
      <c r="B218" s="56" t="s">
        <v>494</v>
      </c>
      <c r="C218" s="100" t="s">
        <v>495</v>
      </c>
      <c r="D218" s="36"/>
      <c r="E218" s="37">
        <v>5196.5</v>
      </c>
      <c r="F218" s="35"/>
      <c r="G218" s="35"/>
      <c r="H218" s="35"/>
      <c r="I218" s="40" t="s">
        <v>496</v>
      </c>
    </row>
    <row r="219" spans="1:9" ht="340.5" customHeight="1" x14ac:dyDescent="0.3">
      <c r="A219" s="98">
        <v>901</v>
      </c>
      <c r="B219" s="56" t="s">
        <v>497</v>
      </c>
      <c r="C219" s="99" t="s">
        <v>498</v>
      </c>
      <c r="D219" s="36"/>
      <c r="E219" s="37">
        <v>179.1</v>
      </c>
      <c r="F219" s="35"/>
      <c r="G219" s="35"/>
      <c r="H219" s="35"/>
    </row>
    <row r="220" spans="1:9" ht="93.75" x14ac:dyDescent="0.3">
      <c r="A220" s="98">
        <v>902</v>
      </c>
      <c r="B220" s="56" t="s">
        <v>499</v>
      </c>
      <c r="C220" s="55" t="s">
        <v>500</v>
      </c>
      <c r="D220" s="36"/>
      <c r="E220" s="37">
        <v>0</v>
      </c>
      <c r="F220" s="35"/>
      <c r="G220" s="35"/>
      <c r="H220" s="35"/>
    </row>
    <row r="221" spans="1:9" ht="93.75" x14ac:dyDescent="0.3">
      <c r="A221" s="98">
        <v>903</v>
      </c>
      <c r="B221" s="56" t="s">
        <v>499</v>
      </c>
      <c r="C221" s="55" t="s">
        <v>500</v>
      </c>
      <c r="D221" s="36"/>
      <c r="E221" s="37">
        <v>44364.2</v>
      </c>
      <c r="F221" s="35"/>
      <c r="G221" s="35"/>
      <c r="H221" s="35"/>
    </row>
    <row r="222" spans="1:9" ht="93.75" x14ac:dyDescent="0.3">
      <c r="A222" s="98">
        <v>904</v>
      </c>
      <c r="B222" s="56" t="s">
        <v>499</v>
      </c>
      <c r="C222" s="55" t="s">
        <v>500</v>
      </c>
      <c r="D222" s="36"/>
      <c r="E222" s="37">
        <v>1692.4</v>
      </c>
      <c r="F222" s="35"/>
      <c r="G222" s="35"/>
      <c r="H222" s="35"/>
    </row>
    <row r="223" spans="1:9" ht="93.75" x14ac:dyDescent="0.3">
      <c r="A223" s="98">
        <v>905</v>
      </c>
      <c r="B223" s="56" t="s">
        <v>499</v>
      </c>
      <c r="C223" s="55" t="s">
        <v>500</v>
      </c>
      <c r="D223" s="36"/>
      <c r="E223" s="37">
        <v>135.9</v>
      </c>
      <c r="F223" s="35"/>
      <c r="G223" s="35"/>
      <c r="H223" s="35"/>
    </row>
    <row r="224" spans="1:9" ht="93.75" x14ac:dyDescent="0.3">
      <c r="A224" s="98">
        <v>906</v>
      </c>
      <c r="B224" s="56" t="s">
        <v>499</v>
      </c>
      <c r="C224" s="55" t="s">
        <v>500</v>
      </c>
      <c r="D224" s="36"/>
      <c r="E224" s="37">
        <v>513.5</v>
      </c>
      <c r="F224" s="35"/>
      <c r="G224" s="35"/>
      <c r="H224" s="35"/>
    </row>
    <row r="225" spans="1:8" ht="93.75" x14ac:dyDescent="0.3">
      <c r="A225" s="98">
        <v>907</v>
      </c>
      <c r="B225" s="56" t="s">
        <v>499</v>
      </c>
      <c r="C225" s="55" t="s">
        <v>500</v>
      </c>
      <c r="D225" s="36"/>
      <c r="E225" s="37">
        <v>126643.5</v>
      </c>
      <c r="F225" s="35"/>
      <c r="G225" s="35"/>
      <c r="H225" s="35"/>
    </row>
    <row r="226" spans="1:8" ht="93.75" x14ac:dyDescent="0.3">
      <c r="A226" s="98">
        <v>910</v>
      </c>
      <c r="B226" s="56" t="s">
        <v>499</v>
      </c>
      <c r="C226" s="55" t="s">
        <v>500</v>
      </c>
      <c r="D226" s="36"/>
      <c r="E226" s="37">
        <v>268</v>
      </c>
      <c r="F226" s="35"/>
      <c r="G226" s="35"/>
      <c r="H226" s="35"/>
    </row>
    <row r="227" spans="1:8" ht="93.75" x14ac:dyDescent="0.3">
      <c r="A227" s="98">
        <v>911</v>
      </c>
      <c r="B227" s="56" t="s">
        <v>499</v>
      </c>
      <c r="C227" s="55" t="s">
        <v>500</v>
      </c>
      <c r="D227" s="36"/>
      <c r="E227" s="37">
        <v>35</v>
      </c>
      <c r="F227" s="35"/>
      <c r="G227" s="35"/>
      <c r="H227" s="35"/>
    </row>
    <row r="228" spans="1:8" ht="93.75" x14ac:dyDescent="0.3">
      <c r="A228" s="98">
        <v>915</v>
      </c>
      <c r="B228" s="56" t="s">
        <v>499</v>
      </c>
      <c r="C228" s="55" t="s">
        <v>500</v>
      </c>
      <c r="D228" s="36"/>
      <c r="E228" s="37">
        <v>72.7</v>
      </c>
      <c r="F228" s="35"/>
      <c r="G228" s="35"/>
      <c r="H228" s="35"/>
    </row>
    <row r="229" spans="1:8" ht="93.75" x14ac:dyDescent="0.3">
      <c r="A229" s="98">
        <v>928</v>
      </c>
      <c r="B229" s="56" t="s">
        <v>499</v>
      </c>
      <c r="C229" s="55" t="s">
        <v>500</v>
      </c>
      <c r="D229" s="36"/>
      <c r="E229" s="37">
        <v>181.8</v>
      </c>
      <c r="F229" s="35"/>
      <c r="G229" s="35"/>
      <c r="H229" s="35"/>
    </row>
    <row r="230" spans="1:8" ht="75" x14ac:dyDescent="0.3">
      <c r="A230" s="49" t="s">
        <v>9</v>
      </c>
      <c r="B230" s="46" t="s">
        <v>501</v>
      </c>
      <c r="C230" s="50" t="s">
        <v>502</v>
      </c>
      <c r="D230" s="51">
        <f>D231</f>
        <v>0</v>
      </c>
      <c r="E230" s="51">
        <f t="shared" ref="E230:H230" si="14">E231</f>
        <v>-63638.000000000007</v>
      </c>
      <c r="F230" s="51">
        <f t="shared" si="14"/>
        <v>0</v>
      </c>
      <c r="G230" s="51">
        <f t="shared" si="14"/>
        <v>0</v>
      </c>
      <c r="H230" s="51">
        <f t="shared" si="14"/>
        <v>0</v>
      </c>
    </row>
    <row r="231" spans="1:8" ht="75" x14ac:dyDescent="0.3">
      <c r="A231" s="49" t="s">
        <v>9</v>
      </c>
      <c r="B231" s="46" t="s">
        <v>503</v>
      </c>
      <c r="C231" s="50" t="s">
        <v>504</v>
      </c>
      <c r="D231" s="101">
        <f>SUM(D232:D269)</f>
        <v>0</v>
      </c>
      <c r="E231" s="101">
        <f t="shared" ref="E231:H231" si="15">SUM(E232:E269)</f>
        <v>-63638.000000000007</v>
      </c>
      <c r="F231" s="101">
        <f t="shared" si="15"/>
        <v>0</v>
      </c>
      <c r="G231" s="101">
        <f t="shared" si="15"/>
        <v>0</v>
      </c>
      <c r="H231" s="101">
        <f t="shared" si="15"/>
        <v>0</v>
      </c>
    </row>
    <row r="232" spans="1:8" ht="93.75" x14ac:dyDescent="0.3">
      <c r="A232" s="57" t="s">
        <v>202</v>
      </c>
      <c r="B232" s="56" t="s">
        <v>505</v>
      </c>
      <c r="C232" s="55" t="s">
        <v>506</v>
      </c>
      <c r="D232" s="36"/>
      <c r="E232" s="37">
        <v>-2090.5</v>
      </c>
      <c r="F232" s="35"/>
      <c r="G232" s="35"/>
      <c r="H232" s="35"/>
    </row>
    <row r="233" spans="1:8" ht="162.75" customHeight="1" x14ac:dyDescent="0.3">
      <c r="A233" s="56">
        <v>907</v>
      </c>
      <c r="B233" s="98" t="s">
        <v>507</v>
      </c>
      <c r="C233" s="55" t="s">
        <v>508</v>
      </c>
      <c r="D233" s="36"/>
      <c r="E233" s="37">
        <v>0</v>
      </c>
      <c r="F233" s="35"/>
      <c r="G233" s="35"/>
      <c r="H233" s="35"/>
    </row>
    <row r="234" spans="1:8" ht="117.75" customHeight="1" x14ac:dyDescent="0.3">
      <c r="A234" s="56">
        <v>901</v>
      </c>
      <c r="B234" s="98" t="s">
        <v>509</v>
      </c>
      <c r="C234" s="99" t="s">
        <v>510</v>
      </c>
      <c r="D234" s="36"/>
      <c r="E234" s="37">
        <v>-541.6</v>
      </c>
      <c r="F234" s="35"/>
      <c r="G234" s="35"/>
      <c r="H234" s="35"/>
    </row>
    <row r="235" spans="1:8" ht="168.75" x14ac:dyDescent="0.3">
      <c r="A235" s="56">
        <v>901</v>
      </c>
      <c r="B235" s="98" t="s">
        <v>511</v>
      </c>
      <c r="C235" s="55" t="s">
        <v>512</v>
      </c>
      <c r="D235" s="36"/>
      <c r="E235" s="37">
        <v>-3738.1</v>
      </c>
      <c r="F235" s="35"/>
      <c r="G235" s="35"/>
      <c r="H235" s="35"/>
    </row>
    <row r="236" spans="1:8" ht="56.25" x14ac:dyDescent="0.3">
      <c r="A236" s="56">
        <v>901</v>
      </c>
      <c r="B236" s="98" t="s">
        <v>513</v>
      </c>
      <c r="C236" s="99" t="s">
        <v>514</v>
      </c>
      <c r="D236" s="36"/>
      <c r="E236" s="37">
        <v>-308.2</v>
      </c>
      <c r="F236" s="35"/>
      <c r="G236" s="35"/>
      <c r="H236" s="35"/>
    </row>
    <row r="237" spans="1:8" ht="108" customHeight="1" x14ac:dyDescent="0.3">
      <c r="A237" s="56">
        <v>903</v>
      </c>
      <c r="B237" s="98" t="s">
        <v>515</v>
      </c>
      <c r="C237" s="99" t="s">
        <v>516</v>
      </c>
      <c r="D237" s="36"/>
      <c r="E237" s="37">
        <v>-8225.2999999999993</v>
      </c>
      <c r="F237" s="35"/>
      <c r="G237" s="35"/>
      <c r="H237" s="35"/>
    </row>
    <row r="238" spans="1:8" ht="123" customHeight="1" x14ac:dyDescent="0.3">
      <c r="A238" s="56">
        <v>903</v>
      </c>
      <c r="B238" s="98" t="s">
        <v>517</v>
      </c>
      <c r="C238" s="99" t="s">
        <v>518</v>
      </c>
      <c r="D238" s="36"/>
      <c r="E238" s="37">
        <v>-990</v>
      </c>
      <c r="F238" s="35"/>
      <c r="G238" s="35"/>
      <c r="H238" s="35"/>
    </row>
    <row r="239" spans="1:8" ht="75" x14ac:dyDescent="0.3">
      <c r="A239" s="56">
        <v>910</v>
      </c>
      <c r="B239" s="98" t="s">
        <v>519</v>
      </c>
      <c r="C239" s="55" t="s">
        <v>520</v>
      </c>
      <c r="D239" s="36"/>
      <c r="E239" s="37">
        <v>-64.5</v>
      </c>
      <c r="F239" s="35"/>
      <c r="G239" s="35"/>
      <c r="H239" s="35"/>
    </row>
    <row r="240" spans="1:8" ht="112.5" x14ac:dyDescent="0.3">
      <c r="A240" s="56">
        <v>903</v>
      </c>
      <c r="B240" s="98" t="s">
        <v>521</v>
      </c>
      <c r="C240" s="55" t="s">
        <v>522</v>
      </c>
      <c r="D240" s="36"/>
      <c r="E240" s="37">
        <v>-7250.6</v>
      </c>
      <c r="F240" s="35"/>
      <c r="G240" s="35"/>
      <c r="H240" s="35"/>
    </row>
    <row r="241" spans="1:8" ht="93.75" x14ac:dyDescent="0.3">
      <c r="A241" s="56">
        <v>910</v>
      </c>
      <c r="B241" s="98" t="s">
        <v>523</v>
      </c>
      <c r="C241" s="99" t="s">
        <v>524</v>
      </c>
      <c r="D241" s="36"/>
      <c r="E241" s="37">
        <v>-11.1</v>
      </c>
      <c r="F241" s="35"/>
      <c r="G241" s="35"/>
      <c r="H241" s="35"/>
    </row>
    <row r="242" spans="1:8" ht="93.75" x14ac:dyDescent="0.3">
      <c r="A242" s="56">
        <v>913</v>
      </c>
      <c r="B242" s="98" t="s">
        <v>525</v>
      </c>
      <c r="C242" s="99" t="s">
        <v>526</v>
      </c>
      <c r="D242" s="36"/>
      <c r="E242" s="37">
        <v>-341.4</v>
      </c>
      <c r="F242" s="35"/>
      <c r="G242" s="35"/>
      <c r="H242" s="35"/>
    </row>
    <row r="243" spans="1:8" ht="56.25" x14ac:dyDescent="0.3">
      <c r="A243" s="56">
        <v>903</v>
      </c>
      <c r="B243" s="98" t="s">
        <v>527</v>
      </c>
      <c r="C243" s="55" t="s">
        <v>528</v>
      </c>
      <c r="D243" s="36"/>
      <c r="E243" s="37">
        <v>-13</v>
      </c>
      <c r="F243" s="35"/>
      <c r="G243" s="35"/>
      <c r="H243" s="35"/>
    </row>
    <row r="244" spans="1:8" ht="84.75" customHeight="1" x14ac:dyDescent="0.3">
      <c r="A244" s="56">
        <v>905</v>
      </c>
      <c r="B244" s="98" t="s">
        <v>529</v>
      </c>
      <c r="C244" s="99" t="s">
        <v>530</v>
      </c>
      <c r="D244" s="36"/>
      <c r="E244" s="37">
        <v>-3510.3</v>
      </c>
      <c r="F244" s="35"/>
      <c r="G244" s="35"/>
      <c r="H244" s="35"/>
    </row>
    <row r="245" spans="1:8" ht="75" x14ac:dyDescent="0.3">
      <c r="A245" s="56">
        <v>905</v>
      </c>
      <c r="B245" s="98" t="s">
        <v>531</v>
      </c>
      <c r="C245" s="99" t="s">
        <v>532</v>
      </c>
      <c r="D245" s="36"/>
      <c r="E245" s="37">
        <v>-3</v>
      </c>
      <c r="F245" s="35"/>
      <c r="G245" s="35"/>
      <c r="H245" s="35"/>
    </row>
    <row r="246" spans="1:8" ht="56.25" x14ac:dyDescent="0.3">
      <c r="A246" s="56">
        <v>902</v>
      </c>
      <c r="B246" s="98" t="s">
        <v>533</v>
      </c>
      <c r="C246" s="55" t="s">
        <v>534</v>
      </c>
      <c r="D246" s="36"/>
      <c r="E246" s="37">
        <v>-236.3</v>
      </c>
      <c r="F246" s="35"/>
      <c r="G246" s="35"/>
      <c r="H246" s="35"/>
    </row>
    <row r="247" spans="1:8" ht="56.25" x14ac:dyDescent="0.3">
      <c r="A247" s="56">
        <v>901</v>
      </c>
      <c r="B247" s="98" t="s">
        <v>535</v>
      </c>
      <c r="C247" s="99" t="s">
        <v>536</v>
      </c>
      <c r="D247" s="36"/>
      <c r="E247" s="37">
        <v>-9680.2000000000007</v>
      </c>
      <c r="F247" s="35"/>
      <c r="G247" s="35"/>
      <c r="H247" s="35"/>
    </row>
    <row r="248" spans="1:8" ht="56.25" x14ac:dyDescent="0.3">
      <c r="A248" s="56">
        <v>905</v>
      </c>
      <c r="B248" s="98" t="s">
        <v>537</v>
      </c>
      <c r="C248" s="55" t="s">
        <v>538</v>
      </c>
      <c r="D248" s="36"/>
      <c r="E248" s="37">
        <v>-63.8</v>
      </c>
      <c r="F248" s="35"/>
      <c r="G248" s="35"/>
      <c r="H248" s="35"/>
    </row>
    <row r="249" spans="1:8" ht="56.25" x14ac:dyDescent="0.3">
      <c r="A249" s="56">
        <v>919</v>
      </c>
      <c r="B249" s="98" t="s">
        <v>539</v>
      </c>
      <c r="C249" s="55" t="s">
        <v>540</v>
      </c>
      <c r="D249" s="36"/>
      <c r="E249" s="37">
        <v>-5.0999999999999996</v>
      </c>
      <c r="F249" s="35"/>
      <c r="G249" s="35"/>
      <c r="H249" s="35"/>
    </row>
    <row r="250" spans="1:8" ht="131.25" x14ac:dyDescent="0.3">
      <c r="A250" s="56">
        <v>910</v>
      </c>
      <c r="B250" s="98" t="s">
        <v>541</v>
      </c>
      <c r="C250" s="55" t="s">
        <v>542</v>
      </c>
      <c r="D250" s="36"/>
      <c r="E250" s="37">
        <v>-19.100000000000001</v>
      </c>
      <c r="F250" s="35"/>
      <c r="G250" s="35"/>
      <c r="H250" s="35"/>
    </row>
    <row r="251" spans="1:8" ht="56.25" x14ac:dyDescent="0.3">
      <c r="A251" s="56">
        <v>910</v>
      </c>
      <c r="B251" s="98" t="s">
        <v>543</v>
      </c>
      <c r="C251" s="55" t="s">
        <v>544</v>
      </c>
      <c r="D251" s="36"/>
      <c r="E251" s="37">
        <v>-119.3</v>
      </c>
      <c r="F251" s="35"/>
      <c r="G251" s="35"/>
      <c r="H251" s="35"/>
    </row>
    <row r="252" spans="1:8" ht="93.75" x14ac:dyDescent="0.3">
      <c r="A252" s="56">
        <v>910</v>
      </c>
      <c r="B252" s="98" t="s">
        <v>545</v>
      </c>
      <c r="C252" s="55" t="s">
        <v>546</v>
      </c>
      <c r="D252" s="36"/>
      <c r="E252" s="37">
        <v>-1063.4000000000001</v>
      </c>
      <c r="F252" s="35"/>
      <c r="G252" s="35"/>
      <c r="H252" s="35"/>
    </row>
    <row r="253" spans="1:8" ht="199.5" customHeight="1" x14ac:dyDescent="0.3">
      <c r="A253" s="56">
        <v>910</v>
      </c>
      <c r="B253" s="98" t="s">
        <v>547</v>
      </c>
      <c r="C253" s="55" t="s">
        <v>548</v>
      </c>
      <c r="D253" s="36"/>
      <c r="E253" s="37">
        <v>-11.6</v>
      </c>
      <c r="F253" s="35"/>
      <c r="G253" s="35"/>
      <c r="H253" s="35"/>
    </row>
    <row r="254" spans="1:8" ht="84" customHeight="1" x14ac:dyDescent="0.3">
      <c r="A254" s="56">
        <v>910</v>
      </c>
      <c r="B254" s="98" t="s">
        <v>549</v>
      </c>
      <c r="C254" s="99" t="s">
        <v>550</v>
      </c>
      <c r="D254" s="36"/>
      <c r="E254" s="37">
        <v>-10.8</v>
      </c>
      <c r="F254" s="35"/>
      <c r="G254" s="35"/>
      <c r="H254" s="35"/>
    </row>
    <row r="255" spans="1:8" ht="37.5" x14ac:dyDescent="0.3">
      <c r="A255" s="56">
        <v>906</v>
      </c>
      <c r="B255" s="98" t="s">
        <v>551</v>
      </c>
      <c r="C255" s="55" t="s">
        <v>552</v>
      </c>
      <c r="D255" s="36"/>
      <c r="E255" s="37">
        <v>-94.8</v>
      </c>
      <c r="F255" s="35"/>
      <c r="G255" s="35"/>
      <c r="H255" s="35"/>
    </row>
    <row r="256" spans="1:8" ht="93.75" x14ac:dyDescent="0.3">
      <c r="A256" s="56">
        <v>910</v>
      </c>
      <c r="B256" s="98" t="s">
        <v>553</v>
      </c>
      <c r="C256" s="55" t="s">
        <v>554</v>
      </c>
      <c r="D256" s="36"/>
      <c r="E256" s="37">
        <v>-3736.1</v>
      </c>
      <c r="F256" s="35"/>
      <c r="G256" s="35"/>
      <c r="H256" s="35"/>
    </row>
    <row r="257" spans="1:8" ht="112.5" x14ac:dyDescent="0.3">
      <c r="A257" s="56">
        <v>903</v>
      </c>
      <c r="B257" s="98" t="s">
        <v>555</v>
      </c>
      <c r="C257" s="55" t="s">
        <v>556</v>
      </c>
      <c r="D257" s="36"/>
      <c r="E257" s="37">
        <v>-408.3</v>
      </c>
      <c r="F257" s="35"/>
      <c r="G257" s="35"/>
      <c r="H257" s="35"/>
    </row>
    <row r="258" spans="1:8" ht="93.75" x14ac:dyDescent="0.3">
      <c r="A258" s="56">
        <v>928</v>
      </c>
      <c r="B258" s="98" t="s">
        <v>557</v>
      </c>
      <c r="C258" s="55" t="s">
        <v>558</v>
      </c>
      <c r="D258" s="36"/>
      <c r="E258" s="37">
        <v>-5556.5</v>
      </c>
      <c r="F258" s="35"/>
      <c r="G258" s="35"/>
      <c r="H258" s="35"/>
    </row>
    <row r="259" spans="1:8" ht="56.25" x14ac:dyDescent="0.3">
      <c r="A259" s="56">
        <v>907</v>
      </c>
      <c r="B259" s="98" t="s">
        <v>559</v>
      </c>
      <c r="C259" s="99" t="s">
        <v>560</v>
      </c>
      <c r="D259" s="36"/>
      <c r="E259" s="37">
        <v>-5387.7</v>
      </c>
      <c r="F259" s="35"/>
      <c r="G259" s="35"/>
      <c r="H259" s="35"/>
    </row>
    <row r="260" spans="1:8" ht="93.75" x14ac:dyDescent="0.3">
      <c r="A260" s="56">
        <v>907</v>
      </c>
      <c r="B260" s="98" t="s">
        <v>561</v>
      </c>
      <c r="C260" s="99" t="s">
        <v>562</v>
      </c>
      <c r="D260" s="36"/>
      <c r="E260" s="37">
        <v>-11.2</v>
      </c>
      <c r="F260" s="35"/>
      <c r="G260" s="35"/>
      <c r="H260" s="35"/>
    </row>
    <row r="261" spans="1:8" ht="231.75" customHeight="1" x14ac:dyDescent="0.3">
      <c r="A261" s="56">
        <v>903</v>
      </c>
      <c r="B261" s="98" t="s">
        <v>563</v>
      </c>
      <c r="C261" s="55" t="s">
        <v>564</v>
      </c>
      <c r="D261" s="36"/>
      <c r="E261" s="37">
        <v>-905.6</v>
      </c>
      <c r="F261" s="35"/>
      <c r="G261" s="35"/>
      <c r="H261" s="35"/>
    </row>
    <row r="262" spans="1:8" ht="249.75" customHeight="1" x14ac:dyDescent="0.3">
      <c r="A262" s="56">
        <v>901</v>
      </c>
      <c r="B262" s="98" t="s">
        <v>565</v>
      </c>
      <c r="C262" s="55" t="s">
        <v>566</v>
      </c>
      <c r="D262" s="36"/>
      <c r="E262" s="37">
        <v>-616.20000000000005</v>
      </c>
      <c r="F262" s="35"/>
      <c r="G262" s="35"/>
      <c r="H262" s="35"/>
    </row>
    <row r="263" spans="1:8" ht="318.75" x14ac:dyDescent="0.3">
      <c r="A263" s="56">
        <v>910</v>
      </c>
      <c r="B263" s="98" t="s">
        <v>567</v>
      </c>
      <c r="C263" s="55" t="s">
        <v>568</v>
      </c>
      <c r="D263" s="36"/>
      <c r="E263" s="37">
        <v>-112.3</v>
      </c>
      <c r="F263" s="35"/>
      <c r="G263" s="35"/>
      <c r="H263" s="35"/>
    </row>
    <row r="264" spans="1:8" ht="302.25" customHeight="1" x14ac:dyDescent="0.3">
      <c r="A264" s="56">
        <v>901</v>
      </c>
      <c r="B264" s="98" t="s">
        <v>569</v>
      </c>
      <c r="C264" s="55" t="s">
        <v>570</v>
      </c>
      <c r="D264" s="36"/>
      <c r="E264" s="37">
        <v>-179.1</v>
      </c>
      <c r="F264" s="35"/>
      <c r="G264" s="35"/>
      <c r="H264" s="35"/>
    </row>
    <row r="265" spans="1:8" ht="75" x14ac:dyDescent="0.3">
      <c r="A265" s="56">
        <v>901</v>
      </c>
      <c r="B265" s="98" t="s">
        <v>571</v>
      </c>
      <c r="C265" s="55" t="s">
        <v>572</v>
      </c>
      <c r="D265" s="36"/>
      <c r="E265" s="37">
        <v>-5263.8</v>
      </c>
      <c r="F265" s="35"/>
      <c r="G265" s="35"/>
      <c r="H265" s="35"/>
    </row>
    <row r="266" spans="1:8" ht="75" x14ac:dyDescent="0.3">
      <c r="A266" s="56">
        <v>905</v>
      </c>
      <c r="B266" s="98" t="s">
        <v>571</v>
      </c>
      <c r="C266" s="55" t="s">
        <v>572</v>
      </c>
      <c r="D266" s="36"/>
      <c r="E266" s="37">
        <v>-2890</v>
      </c>
      <c r="F266" s="35"/>
      <c r="G266" s="35"/>
      <c r="H266" s="35"/>
    </row>
    <row r="267" spans="1:8" ht="75" x14ac:dyDescent="0.3">
      <c r="A267" s="56">
        <v>906</v>
      </c>
      <c r="B267" s="98" t="s">
        <v>571</v>
      </c>
      <c r="C267" s="55" t="s">
        <v>572</v>
      </c>
      <c r="D267" s="36"/>
      <c r="E267" s="37">
        <v>-29.4</v>
      </c>
      <c r="F267" s="35"/>
      <c r="G267" s="35"/>
      <c r="H267" s="35"/>
    </row>
    <row r="268" spans="1:8" ht="75" x14ac:dyDescent="0.3">
      <c r="A268" s="56">
        <v>910</v>
      </c>
      <c r="B268" s="98" t="s">
        <v>571</v>
      </c>
      <c r="C268" s="55" t="s">
        <v>572</v>
      </c>
      <c r="D268" s="36"/>
      <c r="E268" s="37">
        <v>-5</v>
      </c>
      <c r="F268" s="35"/>
      <c r="G268" s="35"/>
      <c r="H268" s="35"/>
    </row>
    <row r="269" spans="1:8" ht="75" x14ac:dyDescent="0.3">
      <c r="A269" s="56">
        <v>928</v>
      </c>
      <c r="B269" s="98" t="s">
        <v>571</v>
      </c>
      <c r="C269" s="55" t="s">
        <v>572</v>
      </c>
      <c r="D269" s="36"/>
      <c r="E269" s="37">
        <v>-144.80000000000001</v>
      </c>
      <c r="F269" s="35"/>
      <c r="G269" s="35"/>
      <c r="H269" s="35"/>
    </row>
    <row r="270" spans="1:8" x14ac:dyDescent="0.3">
      <c r="A270" s="45"/>
      <c r="B270" s="46"/>
      <c r="C270" s="50" t="s">
        <v>106</v>
      </c>
      <c r="D270" s="76">
        <f t="shared" ref="D270:H270" si="16">D51+D11</f>
        <v>27212592.399999999</v>
      </c>
      <c r="E270" s="76">
        <f t="shared" si="16"/>
        <v>31354804.900000002</v>
      </c>
      <c r="F270" s="76">
        <f t="shared" si="16"/>
        <v>29454097.057999998</v>
      </c>
      <c r="G270" s="76">
        <f t="shared" si="16"/>
        <v>27814409.699999996</v>
      </c>
      <c r="H270" s="76">
        <f t="shared" si="16"/>
        <v>21154948.200000003</v>
      </c>
    </row>
    <row r="271" spans="1:8" ht="26.45" customHeight="1" x14ac:dyDescent="0.3">
      <c r="A271" s="45"/>
      <c r="B271" s="46"/>
      <c r="C271" s="50" t="s">
        <v>573</v>
      </c>
      <c r="D271" s="74">
        <f>D12</f>
        <v>7350039</v>
      </c>
      <c r="E271" s="74">
        <f t="shared" ref="E271:H271" si="17">E12</f>
        <v>8252542.5</v>
      </c>
      <c r="F271" s="74">
        <f t="shared" si="17"/>
        <v>8639078.9000000004</v>
      </c>
      <c r="G271" s="74">
        <f t="shared" si="17"/>
        <v>9106986.0999999996</v>
      </c>
      <c r="H271" s="74">
        <f t="shared" si="17"/>
        <v>8102059.7000000002</v>
      </c>
    </row>
    <row r="272" spans="1:8" x14ac:dyDescent="0.3">
      <c r="D272" s="102"/>
      <c r="E272" s="103"/>
      <c r="F272" s="104"/>
      <c r="G272" s="104"/>
      <c r="H272" s="104"/>
    </row>
    <row r="273" spans="4:8" x14ac:dyDescent="0.3">
      <c r="D273" s="76"/>
      <c r="E273" s="105">
        <v>2395237.9</v>
      </c>
      <c r="F273" s="106"/>
      <c r="G273" s="106"/>
      <c r="H273" s="106"/>
    </row>
    <row r="277" spans="4:8" x14ac:dyDescent="0.3">
      <c r="D277" s="102"/>
      <c r="E277" s="103"/>
      <c r="F277" s="104"/>
      <c r="G277" s="104"/>
      <c r="H277" s="104"/>
    </row>
    <row r="278" spans="4:8" x14ac:dyDescent="0.3">
      <c r="D278" s="102"/>
      <c r="E278" s="103"/>
      <c r="F278" s="104"/>
      <c r="G278" s="104"/>
      <c r="H278" s="104"/>
    </row>
    <row r="279" spans="4:8" x14ac:dyDescent="0.3">
      <c r="D279" s="102"/>
      <c r="E279" s="103"/>
      <c r="F279" s="104"/>
      <c r="G279" s="104"/>
      <c r="H279" s="104"/>
    </row>
    <row r="280" spans="4:8" x14ac:dyDescent="0.3">
      <c r="D280" s="102"/>
      <c r="E280" s="103"/>
      <c r="F280" s="104"/>
      <c r="G280" s="104"/>
      <c r="H280" s="104"/>
    </row>
    <row r="281" spans="4:8" x14ac:dyDescent="0.3">
      <c r="D281" s="102"/>
      <c r="E281" s="103"/>
      <c r="F281" s="104"/>
      <c r="G281" s="104"/>
      <c r="H281" s="104"/>
    </row>
    <row r="282" spans="4:8" x14ac:dyDescent="0.3">
      <c r="D282" s="102"/>
      <c r="E282" s="103"/>
      <c r="F282" s="104"/>
      <c r="G282" s="104"/>
      <c r="H282" s="104"/>
    </row>
    <row r="283" spans="4:8" x14ac:dyDescent="0.3">
      <c r="D283" s="102"/>
      <c r="E283" s="103"/>
      <c r="F283" s="104"/>
      <c r="G283" s="104"/>
      <c r="H283" s="104"/>
    </row>
    <row r="284" spans="4:8" x14ac:dyDescent="0.3">
      <c r="D284" s="102"/>
      <c r="E284" s="103"/>
      <c r="F284" s="104"/>
      <c r="G284" s="104"/>
      <c r="H284" s="104"/>
    </row>
    <row r="285" spans="4:8" x14ac:dyDescent="0.3">
      <c r="D285" s="102"/>
      <c r="E285" s="103"/>
      <c r="F285" s="104"/>
      <c r="G285" s="104"/>
      <c r="H285" s="104"/>
    </row>
    <row r="286" spans="4:8" x14ac:dyDescent="0.3">
      <c r="D286" s="102"/>
      <c r="E286" s="103"/>
      <c r="F286" s="104"/>
      <c r="G286" s="104"/>
      <c r="H286" s="104"/>
    </row>
    <row r="288" spans="4:8" x14ac:dyDescent="0.3">
      <c r="D288" s="102"/>
      <c r="E288" s="103"/>
      <c r="F288" s="104"/>
      <c r="G288" s="104"/>
      <c r="H288" s="104"/>
    </row>
    <row r="289" spans="4:8" x14ac:dyDescent="0.3">
      <c r="D289" s="102"/>
      <c r="E289" s="103"/>
      <c r="F289" s="104"/>
      <c r="G289" s="104"/>
      <c r="H289" s="104"/>
    </row>
    <row r="290" spans="4:8" x14ac:dyDescent="0.3">
      <c r="D290" s="102"/>
      <c r="E290" s="103"/>
      <c r="F290" s="104"/>
      <c r="G290" s="104"/>
      <c r="H290" s="104"/>
    </row>
    <row r="291" spans="4:8" x14ac:dyDescent="0.3">
      <c r="D291" s="102"/>
      <c r="E291" s="103"/>
      <c r="F291" s="104"/>
      <c r="G291" s="104"/>
      <c r="H291" s="104"/>
    </row>
  </sheetData>
  <mergeCells count="6">
    <mergeCell ref="A7:H7"/>
    <mergeCell ref="B1:E1"/>
    <mergeCell ref="A2:E2"/>
    <mergeCell ref="A3:E3"/>
    <mergeCell ref="A4:E4"/>
    <mergeCell ref="B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Лист1!Заголовки_для_печати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Лунина</dc:creator>
  <cp:lastModifiedBy>Арбаева</cp:lastModifiedBy>
  <cp:lastPrinted>2022-10-28T02:54:48Z</cp:lastPrinted>
  <dcterms:created xsi:type="dcterms:W3CDTF">2019-10-17T07:09:09Z</dcterms:created>
  <dcterms:modified xsi:type="dcterms:W3CDTF">2022-10-28T03:08:48Z</dcterms:modified>
</cp:coreProperties>
</file>