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Петенева\Анализ исполнения бюджета по доходам\2022\декабрь 2022\"/>
    </mc:Choice>
  </mc:AlternateContent>
  <bookViews>
    <workbookView xWindow="0" yWindow="0" windowWidth="28650" windowHeight="11370"/>
  </bookViews>
  <sheets>
    <sheet name="Отчет" sheetId="2" r:id="rId1"/>
    <sheet name="Лист1" sheetId="3" r:id="rId2"/>
  </sheets>
  <calcPr calcId="162913"/>
</workbook>
</file>

<file path=xl/calcChain.xml><?xml version="1.0" encoding="utf-8"?>
<calcChain xmlns="http://schemas.openxmlformats.org/spreadsheetml/2006/main">
  <c r="C15" i="2" l="1"/>
  <c r="P55" i="2" l="1"/>
  <c r="J55" i="2"/>
  <c r="N55" i="2"/>
  <c r="L55" i="2" s="1"/>
  <c r="S55" i="2"/>
  <c r="H55" i="2"/>
  <c r="F55" i="2" s="1"/>
  <c r="E55" i="2"/>
  <c r="K55" i="2" s="1"/>
  <c r="N15" i="2"/>
  <c r="M15" i="2"/>
  <c r="L15" i="2" s="1"/>
  <c r="H15" i="2"/>
  <c r="G15" i="2"/>
  <c r="F15" i="2" s="1"/>
  <c r="E15" i="2"/>
  <c r="Q15" i="2" s="1"/>
  <c r="K15" i="2" l="1"/>
  <c r="T15" i="2"/>
  <c r="T55" i="2" s="1"/>
  <c r="R55" i="2" s="1"/>
  <c r="C55" i="2"/>
  <c r="Q55" i="2"/>
  <c r="T16" i="2"/>
  <c r="R17" i="2"/>
  <c r="S17" i="2"/>
  <c r="R18" i="2"/>
  <c r="S18" i="2"/>
  <c r="T18" i="2"/>
  <c r="R19" i="2"/>
  <c r="S19" i="2"/>
  <c r="T19" i="2"/>
  <c r="R20" i="2"/>
  <c r="S20" i="2"/>
  <c r="T20" i="2"/>
  <c r="R21" i="2"/>
  <c r="S21" i="2"/>
  <c r="T21" i="2"/>
  <c r="R22" i="2"/>
  <c r="S22" i="2"/>
  <c r="R23" i="2"/>
  <c r="S23" i="2"/>
  <c r="R24" i="2"/>
  <c r="S24" i="2"/>
  <c r="T24" i="2"/>
  <c r="R25" i="2"/>
  <c r="T25" i="2"/>
  <c r="R26" i="2"/>
  <c r="T26" i="2"/>
  <c r="R27" i="2"/>
  <c r="S27" i="2"/>
  <c r="T27" i="2"/>
  <c r="R28" i="2"/>
  <c r="T28" i="2"/>
  <c r="R29" i="2"/>
  <c r="S29" i="2"/>
  <c r="R30" i="2"/>
  <c r="S30" i="2"/>
  <c r="T30" i="2"/>
  <c r="R31" i="2"/>
  <c r="T31" i="2"/>
  <c r="R32" i="2"/>
  <c r="S32" i="2"/>
  <c r="T32" i="2"/>
  <c r="R33" i="2"/>
  <c r="S33" i="2"/>
  <c r="R35" i="2"/>
  <c r="T35" i="2"/>
  <c r="R36" i="2"/>
  <c r="S36" i="2"/>
  <c r="T36" i="2"/>
  <c r="R37" i="2"/>
  <c r="S37" i="2"/>
  <c r="T37" i="2"/>
  <c r="R38" i="2"/>
  <c r="S38" i="2"/>
  <c r="T38" i="2"/>
  <c r="S39" i="2"/>
  <c r="T39" i="2"/>
  <c r="R40" i="2"/>
  <c r="S40" i="2"/>
  <c r="T40" i="2"/>
  <c r="R41" i="2"/>
  <c r="S41" i="2"/>
  <c r="T41" i="2"/>
  <c r="R42" i="2"/>
  <c r="S42" i="2"/>
  <c r="T42" i="2"/>
  <c r="R43" i="2"/>
  <c r="S43" i="2"/>
  <c r="T43" i="2"/>
  <c r="R44" i="2"/>
  <c r="S44" i="2"/>
  <c r="T44" i="2"/>
  <c r="R45" i="2"/>
  <c r="S45" i="2"/>
  <c r="R46" i="2"/>
  <c r="S46" i="2"/>
  <c r="T46" i="2"/>
  <c r="R47" i="2"/>
  <c r="S47" i="2"/>
  <c r="T47" i="2"/>
  <c r="R48" i="2"/>
  <c r="S48" i="2"/>
  <c r="T48" i="2"/>
  <c r="R49" i="2"/>
  <c r="S49" i="2"/>
  <c r="T49" i="2"/>
  <c r="R50" i="2"/>
  <c r="S50" i="2"/>
  <c r="T50" i="2"/>
  <c r="R51" i="2"/>
  <c r="S51" i="2"/>
  <c r="T51" i="2"/>
  <c r="R52" i="2"/>
  <c r="S52" i="2"/>
  <c r="T52" i="2"/>
  <c r="R53" i="2"/>
  <c r="S53" i="2"/>
  <c r="T53" i="2"/>
  <c r="R54" i="2"/>
  <c r="S54" i="2"/>
  <c r="T54" i="2"/>
  <c r="T14" i="2"/>
  <c r="C16" i="2"/>
  <c r="R16" i="2" s="1"/>
  <c r="D16" i="2"/>
  <c r="D14" i="2" s="1"/>
  <c r="C47" i="2"/>
  <c r="C39" i="2" s="1"/>
  <c r="R39" i="2" s="1"/>
  <c r="D15" i="2" l="1"/>
  <c r="S14" i="2"/>
  <c r="O55" i="2"/>
  <c r="I55" i="2"/>
  <c r="S16" i="2"/>
  <c r="C14" i="2"/>
  <c r="S15" i="2" l="1"/>
  <c r="R14" i="2"/>
  <c r="R15" i="2"/>
  <c r="J15" i="2"/>
  <c r="P15" i="2"/>
  <c r="O15" i="2" l="1"/>
  <c r="I15" i="2"/>
</calcChain>
</file>

<file path=xl/sharedStrings.xml><?xml version="1.0" encoding="utf-8"?>
<sst xmlns="http://schemas.openxmlformats.org/spreadsheetml/2006/main" count="254" uniqueCount="102">
  <si>
    <t>Анализ поступлений налоговых и неналоговых доходов в консолидированный бюджет Республики Алтай</t>
  </si>
  <si>
    <t>по состоянию на  1 января 2023 г.</t>
  </si>
  <si>
    <t>Наименование показателя</t>
  </si>
  <si>
    <t>Код Дохода</t>
  </si>
  <si>
    <t>Фактическое поступление текущий год</t>
  </si>
  <si>
    <t>Годовые  назначения</t>
  </si>
  <si>
    <t xml:space="preserve">% исполнения годовых плановых назначений </t>
  </si>
  <si>
    <t>Фактическое поступление прошлый год</t>
  </si>
  <si>
    <t>Темп роста доходов, %</t>
  </si>
  <si>
    <t>Отклонение фактического поступления</t>
  </si>
  <si>
    <t>КБ РА</t>
  </si>
  <si>
    <t>в том числе:</t>
  </si>
  <si>
    <t xml:space="preserve">КБ РА </t>
  </si>
  <si>
    <t>рес.бюджет</t>
  </si>
  <si>
    <t xml:space="preserve">КБ МО </t>
  </si>
  <si>
    <t xml:space="preserve">рес.бюджет </t>
  </si>
  <si>
    <t>КБ МО</t>
  </si>
  <si>
    <t>2</t>
  </si>
  <si>
    <t>НАЛОГОВЫЕ И НЕНАЛОГОВЫЕ ДОХОДЫ</t>
  </si>
  <si>
    <t>00010000000000000000</t>
  </si>
  <si>
    <t>НАЛОГОВЫЕ ДОХОДЫ</t>
  </si>
  <si>
    <t xml:space="preserve"> 00010101000010000110+ 00010102000010000110 + 00010300000000000000 + 00010500000000000000 + 00010600000000000000 +00010700000000000000 +00010800000000000000+ 00010900000000000000</t>
  </si>
  <si>
    <t>Налог на прибыль организаций</t>
  </si>
  <si>
    <t>00010101000000000110</t>
  </si>
  <si>
    <t xml:space="preserve"> -</t>
  </si>
  <si>
    <t>Налог на доходы физических лиц</t>
  </si>
  <si>
    <t>00010102000010000110</t>
  </si>
  <si>
    <t>АКЦИЗЫ ПО ПОДАКЦИЗНЫМ ТОВАРАМ</t>
  </si>
  <si>
    <t>00010300000000000110</t>
  </si>
  <si>
    <t>акцизы нанефтепродукты</t>
  </si>
  <si>
    <t xml:space="preserve">00010302230010000110+ 00010302240010000110 +00010302250010000110 + 00010302260010000110 </t>
  </si>
  <si>
    <t>в тч. на нефтепродукты (дрожный фонд)</t>
  </si>
  <si>
    <t xml:space="preserve"> 00010302231010000110+ 00010302241010000110 + 00010302251010000110 +00010302261010000110 </t>
  </si>
  <si>
    <t>в тч. на нефтепродукты (БКД)</t>
  </si>
  <si>
    <t xml:space="preserve">00010302232010000110+ 00010302242010000110 + 00010302252010000110 +00010302262010000110 </t>
  </si>
  <si>
    <t xml:space="preserve">        на алкогольную продукцию</t>
  </si>
  <si>
    <t>00010302100010000110+  00010302120010000110 +00010302140010000110 +00010302190010000110 +00010302200010000110 + 00010302210010000110 + 00010302220010000110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</si>
  <si>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</si>
  <si>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</si>
  <si>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</si>
  <si>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</si>
  <si>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</si>
  <si>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</si>
  <si>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</si>
  <si>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</si>
  <si>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</si>
  <si>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</si>
  <si>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 на профессиональный доход</t>
  </si>
  <si>
    <t>00010506000010000110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</si>
  <si>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</si>
  <si>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</si>
  <si>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</si>
  <si>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</si>
  <si>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организаций</t>
  </si>
  <si>
    <t>00010602000020000110</t>
  </si>
  <si>
    <t>Транспортный налог</t>
  </si>
  <si>
    <t>00010604000020000110</t>
  </si>
  <si>
    <t>Налог на игорный бизнес</t>
  </si>
  <si>
    <t>00010605000020000110</t>
  </si>
  <si>
    <t>Земельный налог</t>
  </si>
  <si>
    <t>00010606000000000110</t>
  </si>
  <si>
    <t>НАЛОГИ, СБОРЫ И РЕГУЛЯРНЫЕ ПЛАТЕЖИ ЗА ПОЛЬЗОВАНИЕ ПРИРОДНЫМИ РЕСУРСАМИ (в т.ч. Налог на добычу полезных ископаемых)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</si>
  <si>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</si>
  <si>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</si>
  <si>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</si>
  <si>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</si>
  <si>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</si>
  <si>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</si>
  <si>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00011100000000000000 + 00011200000000000000 + 00011300000000000000+ 00011400000000000000 + 00011500000000000000 + 00011600000000000000+ 00011700000000000000</t>
  </si>
  <si>
    <t xml:space="preserve">Неналоговые доходы без невыясненных поступлений </t>
  </si>
  <si>
    <t>0011100000000000000 + 00011200000000000000 + 00011300000000000000 + 00011400000000000000 + 00011500000000000000 + 00011600000000000000  + 00011700000000000000 за минусом  00011701000000000180</t>
  </si>
  <si>
    <t>ДОХОДЫ ОТ ИСПОЛЬЗОВАНИЯ ИМУЩЕСТВА, НАХОДЯЩЕГОСЯ В ГОСУДАРСТВЕННОЙ И МУНИЦИПАЛЬНОЙ СОБСТВЕННОСТИ</t>
  </si>
  <si>
    <t>00011100000000000000 за минусом 00011103000000000120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</si>
  <si>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</si>
  <si>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</si>
  <si>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</si>
  <si>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</si>
  <si>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</si>
  <si>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</si>
  <si>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</si>
  <si>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</si>
  <si>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</si>
  <si>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</si>
  <si>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</si>
  <si>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00011700000000000  000</t>
  </si>
  <si>
    <t>в т.ч.Невыясненные поступления</t>
  </si>
  <si>
    <t>00011701000000000180</t>
  </si>
  <si>
    <t>прочие неналоговые доходы</t>
  </si>
  <si>
    <t>00011705000000000180</t>
  </si>
  <si>
    <t>самообложения граждан, зачисляемые в бюджеты сельских поселений</t>
  </si>
  <si>
    <t>00011714000000000100</t>
  </si>
  <si>
    <t>Инициативные платежи</t>
  </si>
  <si>
    <t>00011715000000000100</t>
  </si>
  <si>
    <t>Поступления в бюджеты субъектов РФ (перечисления из бюджетов субъектов РФ) по урегулированию расчетов между бюджетами бюджетной системы РФ по распределенным доходам</t>
  </si>
  <si>
    <t>00011802200020000150</t>
  </si>
  <si>
    <t>Кроме того:</t>
  </si>
  <si>
    <t>ПРОЧИЕ БЕЗВОЗМЕЗДНЫЕ ПОСТУПЛЕНИЯ</t>
  </si>
  <si>
    <t>00020700000000000000</t>
  </si>
  <si>
    <t>Республика Алтай</t>
  </si>
  <si>
    <t>Единица измерения:  руб</t>
  </si>
  <si>
    <t>НАЛОГОВЫЕ И НЕНАЛОГОВЫЕ ДОХОДЫ без учета ДФ</t>
  </si>
  <si>
    <t xml:space="preserve"> Источники формироания ДФ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</si>
</sst>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_р_."/>
    <numFmt numFmtId="165" formatCode="#,##0.000"/>
  </numFmts>
  <fonts count="28" x14ac:knownFonts="1"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i/>
      <sz val="11"/>
      <name val="Calibri"/>
      <family val="2"/>
      <scheme val="minor"/>
    </font>
    <font>
      <b/>
      <sz val="6"/>
      <color rgb="FF000000"/>
      <name val="Times New Roman"/>
      <family val="1"/>
      <charset val="204"/>
    </font>
    <font>
      <sz val="10"/>
      <color rgb="FF000000"/>
      <name val="Arial"/>
    </font>
    <font>
      <b/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C3D69B"/>
      </patternFill>
    </fill>
    <fill>
      <patternFill patternType="solid">
        <f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1F5F9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</borders>
  <cellStyleXfs count="62">
    <xf numFmtId="0" fontId="0" fillId="0" borderId="0"/>
    <xf numFmtId="49" fontId="1" fillId="0" borderId="1"/>
    <xf numFmtId="0" fontId="1" fillId="0" borderId="1"/>
    <xf numFmtId="0" fontId="2" fillId="0" borderId="1">
      <alignment horizontal="left"/>
    </xf>
    <xf numFmtId="0" fontId="2" fillId="0" borderId="1">
      <alignment horizontal="center"/>
    </xf>
    <xf numFmtId="0" fontId="3" fillId="0" borderId="1"/>
    <xf numFmtId="0" fontId="2" fillId="0" borderId="1">
      <alignment horizontal="center" wrapText="1"/>
    </xf>
    <xf numFmtId="0" fontId="4" fillId="0" borderId="1">
      <alignment horizontal="left"/>
    </xf>
    <xf numFmtId="49" fontId="4" fillId="0" borderId="1">
      <alignment horizontal="center"/>
    </xf>
    <xf numFmtId="49" fontId="4" fillId="0" borderId="1">
      <alignment horizontal="left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2" fillId="0" borderId="1">
      <alignment wrapText="1"/>
    </xf>
    <xf numFmtId="49" fontId="6" fillId="0" borderId="1">
      <alignment horizontal="left" wrapText="1"/>
    </xf>
    <xf numFmtId="49" fontId="2" fillId="0" borderId="1">
      <alignment horizontal="left" wrapText="1"/>
    </xf>
    <xf numFmtId="0" fontId="1" fillId="0" borderId="1">
      <alignment horizontal="center" vertical="center" wrapText="1"/>
    </xf>
    <xf numFmtId="0" fontId="7" fillId="0" borderId="1"/>
    <xf numFmtId="49" fontId="1" fillId="0" borderId="2"/>
    <xf numFmtId="0" fontId="8" fillId="2" borderId="3">
      <alignment horizontal="center" vertical="center" wrapText="1"/>
    </xf>
    <xf numFmtId="49" fontId="8" fillId="2" borderId="4">
      <alignment horizontal="center" vertical="center" wrapText="1"/>
    </xf>
    <xf numFmtId="0" fontId="8" fillId="2" borderId="5">
      <alignment horizontal="center" vertical="center" wrapText="1"/>
    </xf>
    <xf numFmtId="49" fontId="8" fillId="2" borderId="5">
      <alignment horizontal="center" vertical="center" wrapText="1"/>
    </xf>
    <xf numFmtId="0" fontId="8" fillId="2" borderId="6">
      <alignment horizontal="center" vertical="center" wrapText="1"/>
    </xf>
    <xf numFmtId="0" fontId="1" fillId="0" borderId="7"/>
    <xf numFmtId="164" fontId="9" fillId="3" borderId="3">
      <alignment vertical="top" wrapText="1"/>
    </xf>
    <xf numFmtId="49" fontId="9" fillId="3" borderId="3">
      <alignment horizontal="center" vertical="top"/>
    </xf>
    <xf numFmtId="165" fontId="10" fillId="3" borderId="3">
      <alignment horizontal="right" shrinkToFit="1"/>
    </xf>
    <xf numFmtId="164" fontId="10" fillId="3" borderId="3">
      <alignment vertical="top" wrapText="1"/>
    </xf>
    <xf numFmtId="49" fontId="10" fillId="3" borderId="3">
      <alignment horizontal="center" vertical="top" wrapText="1"/>
    </xf>
    <xf numFmtId="164" fontId="10" fillId="0" borderId="3">
      <alignment vertical="top" wrapText="1"/>
    </xf>
    <xf numFmtId="49" fontId="8" fillId="0" borderId="3">
      <alignment horizontal="center" vertical="top"/>
    </xf>
    <xf numFmtId="165" fontId="10" fillId="0" borderId="3">
      <alignment horizontal="right" shrinkToFit="1"/>
    </xf>
    <xf numFmtId="164" fontId="11" fillId="3" borderId="3">
      <alignment vertical="top" wrapText="1"/>
    </xf>
    <xf numFmtId="49" fontId="11" fillId="3" borderId="3">
      <alignment horizontal="center" vertical="top" wrapText="1"/>
    </xf>
    <xf numFmtId="165" fontId="9" fillId="0" borderId="3">
      <alignment horizontal="right" shrinkToFit="1"/>
    </xf>
    <xf numFmtId="165" fontId="9" fillId="3" borderId="3">
      <alignment horizontal="right" shrinkToFit="1"/>
    </xf>
    <xf numFmtId="164" fontId="12" fillId="3" borderId="3">
      <alignment vertical="top" wrapText="1"/>
    </xf>
    <xf numFmtId="164" fontId="8" fillId="3" borderId="3">
      <alignment vertical="top" wrapText="1"/>
    </xf>
    <xf numFmtId="49" fontId="8" fillId="3" borderId="3">
      <alignment horizontal="center" vertical="top" wrapText="1"/>
    </xf>
    <xf numFmtId="164" fontId="8" fillId="0" borderId="3">
      <alignment vertical="top" wrapText="1"/>
    </xf>
    <xf numFmtId="164" fontId="10" fillId="0" borderId="3">
      <alignment horizontal="left" vertical="top" wrapText="1"/>
    </xf>
    <xf numFmtId="164" fontId="10" fillId="0" borderId="3">
      <alignment horizontal="left" vertical="top"/>
    </xf>
    <xf numFmtId="164" fontId="9" fillId="0" borderId="3">
      <alignment vertical="top" wrapText="1"/>
    </xf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4" borderId="1"/>
    <xf numFmtId="0" fontId="1" fillId="0" borderId="1">
      <alignment horizontal="center" vertical="center"/>
    </xf>
    <xf numFmtId="0" fontId="15" fillId="0" borderId="1"/>
    <xf numFmtId="0" fontId="26" fillId="0" borderId="1">
      <alignment horizontal="right" vertical="top" wrapText="1"/>
    </xf>
    <xf numFmtId="49" fontId="27" fillId="0" borderId="8">
      <alignment horizontal="center" vertical="center" wrapText="1"/>
    </xf>
    <xf numFmtId="0" fontId="27" fillId="7" borderId="9">
      <alignment horizontal="left" vertical="top" wrapText="1"/>
    </xf>
    <xf numFmtId="4" fontId="27" fillId="7" borderId="10">
      <alignment horizontal="right" vertical="top" shrinkToFit="1"/>
    </xf>
    <xf numFmtId="0" fontId="27" fillId="7" borderId="10">
      <alignment vertical="top" shrinkToFit="1"/>
    </xf>
    <xf numFmtId="0" fontId="27" fillId="7" borderId="11">
      <alignment vertical="top" shrinkToFit="1"/>
    </xf>
    <xf numFmtId="0" fontId="15" fillId="0" borderId="1"/>
    <xf numFmtId="0" fontId="15" fillId="0" borderId="1"/>
    <xf numFmtId="0" fontId="15" fillId="0" borderId="1"/>
    <xf numFmtId="0" fontId="26" fillId="0" borderId="1"/>
    <xf numFmtId="0" fontId="26" fillId="0" borderId="1"/>
  </cellStyleXfs>
  <cellXfs count="78">
    <xf numFmtId="0" fontId="0" fillId="0" borderId="0" xfId="0"/>
    <xf numFmtId="0" fontId="0" fillId="0" borderId="0" xfId="0" applyProtection="1">
      <protection locked="0"/>
    </xf>
    <xf numFmtId="49" fontId="1" fillId="0" borderId="1" xfId="1" applyNumberFormat="1" applyProtection="1"/>
    <xf numFmtId="0" fontId="1" fillId="0" borderId="1" xfId="2" applyNumberFormat="1" applyProtection="1"/>
    <xf numFmtId="49" fontId="2" fillId="0" borderId="1" xfId="12" applyNumberFormat="1" applyProtection="1">
      <alignment wrapText="1"/>
    </xf>
    <xf numFmtId="49" fontId="2" fillId="0" borderId="1" xfId="14" applyNumberFormat="1" applyProtection="1">
      <alignment horizontal="left" wrapText="1"/>
    </xf>
    <xf numFmtId="0" fontId="7" fillId="0" borderId="1" xfId="16" applyNumberFormat="1" applyProtection="1"/>
    <xf numFmtId="49" fontId="1" fillId="0" borderId="2" xfId="17" applyNumberFormat="1" applyProtection="1"/>
    <xf numFmtId="0" fontId="8" fillId="2" borderId="5" xfId="20" applyNumberFormat="1" applyProtection="1">
      <alignment horizontal="center" vertical="center" wrapText="1"/>
    </xf>
    <xf numFmtId="49" fontId="8" fillId="2" borderId="5" xfId="21" applyNumberFormat="1" applyProtection="1">
      <alignment horizontal="center" vertical="center" wrapText="1"/>
    </xf>
    <xf numFmtId="0" fontId="8" fillId="2" borderId="6" xfId="22" applyNumberFormat="1" applyProtection="1">
      <alignment horizontal="center" vertical="center" wrapText="1"/>
    </xf>
    <xf numFmtId="164" fontId="10" fillId="0" borderId="3" xfId="29" applyNumberFormat="1" applyProtection="1">
      <alignment vertical="top" wrapText="1"/>
    </xf>
    <xf numFmtId="49" fontId="8" fillId="0" borderId="3" xfId="30" applyNumberFormat="1" applyProtection="1">
      <alignment horizontal="center" vertical="top"/>
    </xf>
    <xf numFmtId="164" fontId="11" fillId="3" borderId="3" xfId="32" applyNumberFormat="1" applyProtection="1">
      <alignment vertical="top" wrapText="1"/>
    </xf>
    <xf numFmtId="49" fontId="11" fillId="3" borderId="3" xfId="33" applyNumberFormat="1" applyProtection="1">
      <alignment horizontal="center" vertical="top" wrapText="1"/>
    </xf>
    <xf numFmtId="0" fontId="1" fillId="0" borderId="1" xfId="2" applyNumberFormat="1" applyFill="1" applyProtection="1"/>
    <xf numFmtId="0" fontId="16" fillId="5" borderId="6" xfId="22" applyNumberFormat="1" applyFont="1" applyFill="1" applyProtection="1">
      <alignment horizontal="center" vertical="center" wrapText="1"/>
    </xf>
    <xf numFmtId="4" fontId="16" fillId="5" borderId="6" xfId="22" applyNumberFormat="1" applyFont="1" applyFill="1" applyProtection="1">
      <alignment horizontal="center" vertical="center" wrapText="1"/>
    </xf>
    <xf numFmtId="164" fontId="9" fillId="6" borderId="3" xfId="24" applyNumberFormat="1" applyFill="1" applyProtection="1">
      <alignment vertical="top" wrapText="1"/>
    </xf>
    <xf numFmtId="49" fontId="9" fillId="6" borderId="3" xfId="25" applyNumberFormat="1" applyFill="1" applyProtection="1">
      <alignment horizontal="center" vertical="top"/>
    </xf>
    <xf numFmtId="165" fontId="17" fillId="6" borderId="3" xfId="26" applyNumberFormat="1" applyFont="1" applyFill="1" applyAlignment="1" applyProtection="1">
      <alignment horizontal="center" vertical="center" shrinkToFit="1"/>
    </xf>
    <xf numFmtId="2" fontId="18" fillId="6" borderId="3" xfId="26" applyNumberFormat="1" applyFont="1" applyFill="1" applyAlignment="1" applyProtection="1">
      <alignment horizontal="center" vertical="center" shrinkToFit="1"/>
    </xf>
    <xf numFmtId="4" fontId="18" fillId="6" borderId="3" xfId="26" applyNumberFormat="1" applyFont="1" applyFill="1" applyAlignment="1" applyProtection="1">
      <alignment horizontal="center" vertical="center" shrinkToFit="1"/>
    </xf>
    <xf numFmtId="165" fontId="0" fillId="0" borderId="0" xfId="0" applyNumberFormat="1" applyProtection="1">
      <protection locked="0"/>
    </xf>
    <xf numFmtId="164" fontId="17" fillId="6" borderId="3" xfId="27" applyNumberFormat="1" applyFont="1" applyFill="1" applyProtection="1">
      <alignment vertical="top" wrapText="1"/>
    </xf>
    <xf numFmtId="49" fontId="17" fillId="6" borderId="3" xfId="28" applyNumberFormat="1" applyFont="1" applyFill="1" applyProtection="1">
      <alignment horizontal="center" vertical="top" wrapText="1"/>
    </xf>
    <xf numFmtId="165" fontId="10" fillId="0" borderId="3" xfId="31" applyNumberFormat="1" applyAlignment="1" applyProtection="1">
      <alignment horizontal="center" vertical="center" shrinkToFit="1"/>
    </xf>
    <xf numFmtId="2" fontId="19" fillId="5" borderId="3" xfId="26" applyNumberFormat="1" applyFont="1" applyFill="1" applyAlignment="1" applyProtection="1">
      <alignment horizontal="center" vertical="center" shrinkToFit="1"/>
    </xf>
    <xf numFmtId="4" fontId="19" fillId="5" borderId="3" xfId="26" applyNumberFormat="1" applyFont="1" applyFill="1" applyAlignment="1" applyProtection="1">
      <alignment horizontal="center" vertical="center" shrinkToFit="1"/>
    </xf>
    <xf numFmtId="164" fontId="17" fillId="6" borderId="3" xfId="29" applyNumberFormat="1" applyFont="1" applyFill="1" applyProtection="1">
      <alignment vertical="top" wrapText="1"/>
    </xf>
    <xf numFmtId="49" fontId="20" fillId="6" borderId="3" xfId="30" applyNumberFormat="1" applyFont="1" applyFill="1" applyProtection="1">
      <alignment horizontal="center" vertical="top"/>
    </xf>
    <xf numFmtId="165" fontId="17" fillId="6" borderId="3" xfId="31" applyNumberFormat="1" applyFont="1" applyFill="1" applyAlignment="1" applyProtection="1">
      <alignment horizontal="center" vertical="center" shrinkToFit="1"/>
    </xf>
    <xf numFmtId="165" fontId="10" fillId="3" borderId="3" xfId="26" applyNumberFormat="1" applyAlignment="1" applyProtection="1">
      <alignment horizontal="center" vertical="center" shrinkToFit="1"/>
    </xf>
    <xf numFmtId="49" fontId="8" fillId="6" borderId="3" xfId="30" applyNumberFormat="1" applyFill="1" applyProtection="1">
      <alignment horizontal="center" vertical="top"/>
    </xf>
    <xf numFmtId="165" fontId="9" fillId="0" borderId="3" xfId="34" applyNumberFormat="1" applyAlignment="1" applyProtection="1">
      <alignment horizontal="center" vertical="center" shrinkToFit="1"/>
    </xf>
    <xf numFmtId="2" fontId="18" fillId="5" borderId="3" xfId="35" applyNumberFormat="1" applyFont="1" applyFill="1" applyAlignment="1" applyProtection="1">
      <alignment horizontal="center" vertical="center" shrinkToFit="1"/>
    </xf>
    <xf numFmtId="4" fontId="18" fillId="5" borderId="3" xfId="35" applyNumberFormat="1" applyFont="1" applyFill="1" applyAlignment="1" applyProtection="1">
      <alignment horizontal="center" vertical="center" shrinkToFit="1"/>
    </xf>
    <xf numFmtId="164" fontId="21" fillId="0" borderId="3" xfId="29" applyNumberFormat="1" applyFont="1" applyProtection="1">
      <alignment vertical="top" wrapText="1"/>
    </xf>
    <xf numFmtId="164" fontId="20" fillId="6" borderId="3" xfId="36" applyNumberFormat="1" applyFont="1" applyFill="1" applyProtection="1">
      <alignment vertical="top" wrapText="1"/>
    </xf>
    <xf numFmtId="49" fontId="10" fillId="6" borderId="3" xfId="28" applyNumberFormat="1" applyFill="1" applyProtection="1">
      <alignment horizontal="center" vertical="top" wrapText="1"/>
    </xf>
    <xf numFmtId="165" fontId="10" fillId="6" borderId="3" xfId="26" applyNumberFormat="1" applyFill="1" applyAlignment="1" applyProtection="1">
      <alignment horizontal="center" vertical="center" shrinkToFit="1"/>
    </xf>
    <xf numFmtId="2" fontId="19" fillId="6" borderId="3" xfId="26" applyNumberFormat="1" applyFont="1" applyFill="1" applyAlignment="1" applyProtection="1">
      <alignment horizontal="center" vertical="center" shrinkToFit="1"/>
    </xf>
    <xf numFmtId="4" fontId="19" fillId="6" borderId="3" xfId="26" applyNumberFormat="1" applyFont="1" applyFill="1" applyAlignment="1" applyProtection="1">
      <alignment horizontal="center" vertical="center" shrinkToFit="1"/>
    </xf>
    <xf numFmtId="164" fontId="21" fillId="0" borderId="3" xfId="39" applyNumberFormat="1" applyFont="1" applyProtection="1">
      <alignment vertical="top" wrapText="1"/>
    </xf>
    <xf numFmtId="165" fontId="22" fillId="0" borderId="3" xfId="34" applyNumberFormat="1" applyFont="1" applyAlignment="1" applyProtection="1">
      <alignment horizontal="center" vertical="center" shrinkToFit="1"/>
    </xf>
    <xf numFmtId="2" fontId="19" fillId="5" borderId="3" xfId="35" applyNumberFormat="1" applyFont="1" applyFill="1" applyAlignment="1" applyProtection="1">
      <alignment horizontal="center" vertical="center" shrinkToFit="1"/>
    </xf>
    <xf numFmtId="4" fontId="19" fillId="5" borderId="3" xfId="35" applyNumberFormat="1" applyFont="1" applyFill="1" applyAlignment="1" applyProtection="1">
      <alignment horizontal="center" vertical="center" shrinkToFit="1"/>
    </xf>
    <xf numFmtId="164" fontId="21" fillId="0" borderId="3" xfId="40" applyNumberFormat="1" applyFont="1" applyProtection="1">
      <alignment horizontal="left" vertical="top" wrapText="1"/>
    </xf>
    <xf numFmtId="164" fontId="21" fillId="0" borderId="3" xfId="41" applyNumberFormat="1" applyFont="1" applyProtection="1">
      <alignment horizontal="left" vertical="top"/>
    </xf>
    <xf numFmtId="164" fontId="23" fillId="0" borderId="3" xfId="42" applyNumberFormat="1" applyFont="1" applyProtection="1">
      <alignment vertical="top" wrapText="1"/>
    </xf>
    <xf numFmtId="2" fontId="24" fillId="0" borderId="0" xfId="0" applyNumberFormat="1" applyFont="1" applyFill="1" applyProtection="1">
      <protection locked="0"/>
    </xf>
    <xf numFmtId="4" fontId="24" fillId="0" borderId="0" xfId="0" applyNumberFormat="1" applyFont="1" applyFill="1" applyProtection="1">
      <protection locked="0"/>
    </xf>
    <xf numFmtId="164" fontId="20" fillId="6" borderId="3" xfId="24" applyNumberFormat="1" applyFont="1" applyFill="1" applyProtection="1">
      <alignment vertical="top" wrapText="1"/>
    </xf>
    <xf numFmtId="164" fontId="25" fillId="6" borderId="3" xfId="29" applyNumberFormat="1" applyFont="1" applyFill="1" applyProtection="1">
      <alignment vertical="top" wrapText="1"/>
    </xf>
    <xf numFmtId="0" fontId="8" fillId="2" borderId="3" xfId="18" applyNumberFormat="1" applyProtection="1">
      <alignment horizontal="center" vertical="center" wrapText="1"/>
    </xf>
    <xf numFmtId="2" fontId="16" fillId="5" borderId="3" xfId="18" applyNumberFormat="1" applyFont="1" applyFill="1" applyProtection="1">
      <alignment horizontal="center" vertical="center" wrapText="1"/>
    </xf>
    <xf numFmtId="4" fontId="16" fillId="5" borderId="3" xfId="18" applyNumberFormat="1" applyFont="1" applyFill="1" applyProtection="1">
      <alignment horizontal="center" vertical="center" wrapText="1"/>
    </xf>
    <xf numFmtId="164" fontId="12" fillId="5" borderId="3" xfId="24" applyNumberFormat="1" applyFont="1" applyFill="1" applyProtection="1">
      <alignment vertical="top" wrapText="1"/>
    </xf>
    <xf numFmtId="49" fontId="9" fillId="5" borderId="3" xfId="25" applyNumberFormat="1" applyFill="1" applyProtection="1">
      <alignment horizontal="center" vertical="top"/>
    </xf>
    <xf numFmtId="165" fontId="17" fillId="5" borderId="3" xfId="26" applyNumberFormat="1" applyFont="1" applyFill="1" applyAlignment="1" applyProtection="1">
      <alignment horizontal="center" vertical="center" shrinkToFit="1"/>
    </xf>
    <xf numFmtId="2" fontId="18" fillId="5" borderId="3" xfId="26" applyNumberFormat="1" applyFont="1" applyFill="1" applyAlignment="1" applyProtection="1">
      <alignment horizontal="center" vertical="center" shrinkToFit="1"/>
    </xf>
    <xf numFmtId="4" fontId="18" fillId="5" borderId="3" xfId="26" applyNumberFormat="1" applyFont="1" applyFill="1" applyAlignment="1" applyProtection="1">
      <alignment horizontal="center" vertical="center" shrinkToFit="1"/>
    </xf>
    <xf numFmtId="49" fontId="4" fillId="0" borderId="1" xfId="8" applyNumberFormat="1" applyProtection="1">
      <alignment horizontal="center"/>
    </xf>
    <xf numFmtId="49" fontId="4" fillId="0" borderId="1" xfId="8">
      <alignment horizontal="center"/>
    </xf>
    <xf numFmtId="49" fontId="5" fillId="0" borderId="1" xfId="10" applyNumberFormat="1" applyProtection="1">
      <alignment horizontal="center" wrapText="1"/>
    </xf>
    <xf numFmtId="49" fontId="5" fillId="0" borderId="1" xfId="10">
      <alignment horizontal="center" wrapText="1"/>
    </xf>
    <xf numFmtId="0" fontId="1" fillId="0" borderId="1" xfId="2" applyNumberFormat="1" applyAlignment="1" applyProtection="1">
      <alignment horizontal="center"/>
    </xf>
    <xf numFmtId="0" fontId="0" fillId="0" borderId="0" xfId="0" applyAlignment="1">
      <alignment horizontal="center"/>
    </xf>
    <xf numFmtId="0" fontId="8" fillId="2" borderId="3" xfId="18" applyNumberFormat="1" applyProtection="1">
      <alignment horizontal="center" vertical="center" wrapText="1"/>
    </xf>
    <xf numFmtId="0" fontId="8" fillId="2" borderId="3" xfId="18">
      <alignment horizontal="center" vertical="center" wrapText="1"/>
    </xf>
    <xf numFmtId="49" fontId="8" fillId="2" borderId="4" xfId="19" applyNumberFormat="1" applyProtection="1">
      <alignment horizontal="center" vertical="center" wrapText="1"/>
    </xf>
    <xf numFmtId="49" fontId="8" fillId="2" borderId="4" xfId="19">
      <alignment horizontal="center" vertical="center" wrapText="1"/>
    </xf>
    <xf numFmtId="2" fontId="16" fillId="5" borderId="3" xfId="18" applyNumberFormat="1" applyFont="1" applyFill="1" applyProtection="1">
      <alignment horizontal="center" vertical="center" wrapText="1"/>
    </xf>
    <xf numFmtId="2" fontId="16" fillId="5" borderId="3" xfId="18" applyNumberFormat="1" applyFont="1" applyFill="1">
      <alignment horizontal="center" vertical="center" wrapText="1"/>
    </xf>
    <xf numFmtId="4" fontId="16" fillId="5" borderId="3" xfId="18" applyNumberFormat="1" applyFont="1" applyFill="1" applyProtection="1">
      <alignment horizontal="center" vertical="center" wrapText="1"/>
    </xf>
    <xf numFmtId="4" fontId="16" fillId="5" borderId="3" xfId="18" applyNumberFormat="1" applyFont="1" applyFill="1">
      <alignment horizontal="center" vertical="center" wrapText="1"/>
    </xf>
    <xf numFmtId="49" fontId="6" fillId="0" borderId="1" xfId="13" applyNumberFormat="1" applyProtection="1">
      <alignment horizontal="left" wrapText="1"/>
    </xf>
    <xf numFmtId="49" fontId="6" fillId="0" borderId="1" xfId="13">
      <alignment horizontal="left" wrapText="1"/>
    </xf>
  </cellXfs>
  <cellStyles count="62">
    <cellStyle name="br" xfId="45"/>
    <cellStyle name="br 2" xfId="59"/>
    <cellStyle name="col" xfId="44"/>
    <cellStyle name="col 2" xfId="58"/>
    <cellStyle name="ex59" xfId="53"/>
    <cellStyle name="ex60" xfId="54"/>
    <cellStyle name="ex61" xfId="55"/>
    <cellStyle name="ex62" xfId="56"/>
    <cellStyle name="st48" xfId="15"/>
    <cellStyle name="st58" xfId="51"/>
    <cellStyle name="style0" xfId="46"/>
    <cellStyle name="style0 2" xfId="60"/>
    <cellStyle name="td" xfId="47"/>
    <cellStyle name="td 2" xfId="61"/>
    <cellStyle name="tr" xfId="43"/>
    <cellStyle name="tr 2" xfId="57"/>
    <cellStyle name="xl_bot_header" xfId="52"/>
    <cellStyle name="xl21" xfId="48"/>
    <cellStyle name="xl22" xfId="1"/>
    <cellStyle name="xl23" xfId="12"/>
    <cellStyle name="xl24" xfId="14"/>
    <cellStyle name="xl25" xfId="16"/>
    <cellStyle name="xl26" xfId="17"/>
    <cellStyle name="xl27" xfId="18"/>
    <cellStyle name="xl28" xfId="20"/>
    <cellStyle name="xl29" xfId="24"/>
    <cellStyle name="xl30" xfId="27"/>
    <cellStyle name="xl31" xfId="29"/>
    <cellStyle name="xl32" xfId="32"/>
    <cellStyle name="xl33" xfId="36"/>
    <cellStyle name="xl34" xfId="37"/>
    <cellStyle name="xl35" xfId="39"/>
    <cellStyle name="xl36" xfId="40"/>
    <cellStyle name="xl37" xfId="41"/>
    <cellStyle name="xl38" xfId="42"/>
    <cellStyle name="xl39" xfId="2"/>
    <cellStyle name="xl40" xfId="19"/>
    <cellStyle name="xl41" xfId="21"/>
    <cellStyle name="xl42" xfId="25"/>
    <cellStyle name="xl43" xfId="28"/>
    <cellStyle name="xl44" xfId="30"/>
    <cellStyle name="xl45" xfId="33"/>
    <cellStyle name="xl46" xfId="38"/>
    <cellStyle name="xl47" xfId="7"/>
    <cellStyle name="xl48" xfId="22"/>
    <cellStyle name="xl49" xfId="26"/>
    <cellStyle name="xl50" xfId="31"/>
    <cellStyle name="xl51" xfId="34"/>
    <cellStyle name="xl52" xfId="49"/>
    <cellStyle name="xl53" xfId="35"/>
    <cellStyle name="xl54" xfId="3"/>
    <cellStyle name="xl55" xfId="4"/>
    <cellStyle name="xl56" xfId="6"/>
    <cellStyle name="xl57" xfId="8"/>
    <cellStyle name="xl58" xfId="10"/>
    <cellStyle name="xl59" xfId="9"/>
    <cellStyle name="xl60" xfId="11"/>
    <cellStyle name="xl61" xfId="13"/>
    <cellStyle name="xl62" xfId="23"/>
    <cellStyle name="xl63" xfId="5"/>
    <cellStyle name="Обычный" xfId="0" builtinId="0"/>
    <cellStyle name="Обычный 2" xfId="5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abSelected="1" zoomScaleNormal="100" zoomScaleSheetLayoutView="100" workbookViewId="0">
      <selection activeCell="E15" sqref="E15"/>
    </sheetView>
  </sheetViews>
  <sheetFormatPr defaultRowHeight="15" x14ac:dyDescent="0.25"/>
  <cols>
    <col min="1" max="1" width="27.140625" style="1" customWidth="1"/>
    <col min="2" max="2" width="22.85546875" style="1" hidden="1" customWidth="1"/>
    <col min="3" max="3" width="12.5703125" style="1" customWidth="1"/>
    <col min="4" max="4" width="11.5703125" style="1" customWidth="1"/>
    <col min="5" max="5" width="11.140625" style="1" customWidth="1"/>
    <col min="6" max="6" width="11" style="1" customWidth="1"/>
    <col min="7" max="7" width="11.28515625" style="1" customWidth="1"/>
    <col min="8" max="8" width="11" style="1" customWidth="1"/>
    <col min="9" max="9" width="6.42578125" style="50" customWidth="1"/>
    <col min="10" max="10" width="6" style="50" customWidth="1"/>
    <col min="11" max="11" width="6.7109375" style="50" customWidth="1"/>
    <col min="12" max="12" width="11.140625" style="1" customWidth="1"/>
    <col min="13" max="13" width="11" style="1" customWidth="1"/>
    <col min="14" max="14" width="10.140625" style="1" customWidth="1"/>
    <col min="15" max="15" width="6.5703125" style="51" customWidth="1"/>
    <col min="16" max="16" width="7.42578125" style="51" customWidth="1"/>
    <col min="17" max="17" width="6.85546875" style="51" customWidth="1"/>
    <col min="18" max="18" width="9.85546875" style="1" customWidth="1"/>
    <col min="19" max="19" width="11" style="1" customWidth="1"/>
    <col min="20" max="20" width="10.42578125" style="1" customWidth="1"/>
    <col min="21" max="21" width="13.5703125" style="1" bestFit="1" customWidth="1"/>
    <col min="22" max="23" width="11" style="1" bestFit="1" customWidth="1"/>
    <col min="24" max="16384" width="9.140625" style="1"/>
  </cols>
  <sheetData>
    <row r="1" spans="1:21" ht="17.649999999999999" customHeight="1" x14ac:dyDescent="0.3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1" ht="9" hidden="1" customHeight="1" x14ac:dyDescent="0.3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1" ht="13.5" customHeight="1" x14ac:dyDescent="0.25">
      <c r="A3" s="64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1" ht="6.75" customHeight="1" x14ac:dyDescent="0.25">
      <c r="A4" s="4"/>
      <c r="B4" s="4"/>
      <c r="C4" s="76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1" ht="15.2" customHeight="1" x14ac:dyDescent="0.25">
      <c r="A5" s="5"/>
      <c r="B5" s="5"/>
      <c r="C5" s="3"/>
      <c r="D5" s="3"/>
      <c r="E5" s="3"/>
      <c r="F5" s="66" t="s">
        <v>98</v>
      </c>
      <c r="G5" s="67"/>
      <c r="H5" s="67"/>
      <c r="I5" s="15"/>
      <c r="J5" s="15"/>
      <c r="K5" s="15"/>
      <c r="L5" s="3"/>
      <c r="M5" s="3"/>
      <c r="N5" s="3"/>
      <c r="O5" s="15"/>
      <c r="P5" s="15"/>
      <c r="Q5" s="15"/>
      <c r="R5" s="3"/>
      <c r="S5" s="3"/>
      <c r="T5" s="3"/>
    </row>
    <row r="6" spans="1:21" ht="12.75" hidden="1" customHeight="1" x14ac:dyDescent="0.25">
      <c r="A6" s="2"/>
      <c r="B6" s="6"/>
      <c r="C6" s="3"/>
      <c r="D6" s="3"/>
      <c r="E6" s="3"/>
      <c r="F6" s="3"/>
      <c r="G6" s="3"/>
      <c r="H6" s="3"/>
      <c r="I6" s="15"/>
      <c r="J6" s="15"/>
      <c r="K6" s="15"/>
      <c r="L6" s="3"/>
      <c r="M6" s="3"/>
      <c r="N6" s="3"/>
      <c r="O6" s="15"/>
      <c r="P6" s="15"/>
      <c r="Q6" s="15"/>
      <c r="R6" s="3"/>
      <c r="S6" s="3"/>
      <c r="T6" s="3"/>
    </row>
    <row r="7" spans="1:21" ht="15" customHeight="1" x14ac:dyDescent="0.25">
      <c r="A7" s="6" t="s">
        <v>99</v>
      </c>
      <c r="B7" s="3"/>
      <c r="C7" s="3"/>
      <c r="D7" s="3"/>
      <c r="E7" s="3"/>
      <c r="F7" s="3"/>
      <c r="G7" s="3"/>
      <c r="H7" s="3"/>
      <c r="I7" s="15"/>
      <c r="J7" s="15"/>
      <c r="K7" s="15"/>
      <c r="L7" s="3"/>
      <c r="M7" s="3"/>
      <c r="N7" s="3"/>
      <c r="O7" s="15"/>
      <c r="P7" s="15"/>
      <c r="Q7" s="15"/>
      <c r="R7" s="3"/>
      <c r="S7" s="3"/>
      <c r="T7" s="3"/>
    </row>
    <row r="8" spans="1:21" ht="12.75" hidden="1" customHeight="1" x14ac:dyDescent="0.25">
      <c r="A8" s="7"/>
      <c r="B8" s="7"/>
      <c r="C8" s="3"/>
      <c r="D8" s="3"/>
      <c r="E8" s="3"/>
      <c r="F8" s="3"/>
      <c r="G8" s="3"/>
      <c r="H8" s="3"/>
      <c r="I8" s="15"/>
      <c r="J8" s="15"/>
      <c r="K8" s="15"/>
      <c r="L8" s="3"/>
      <c r="M8" s="3"/>
      <c r="N8" s="3"/>
      <c r="O8" s="15"/>
      <c r="P8" s="15"/>
      <c r="Q8" s="15"/>
      <c r="R8" s="3"/>
      <c r="S8" s="3"/>
      <c r="T8" s="3"/>
    </row>
    <row r="9" spans="1:21" ht="15" customHeight="1" x14ac:dyDescent="0.25">
      <c r="A9" s="68" t="s">
        <v>2</v>
      </c>
      <c r="B9" s="70" t="s">
        <v>3</v>
      </c>
      <c r="C9" s="68" t="s">
        <v>4</v>
      </c>
      <c r="D9" s="69"/>
      <c r="E9" s="69"/>
      <c r="F9" s="68" t="s">
        <v>5</v>
      </c>
      <c r="G9" s="69"/>
      <c r="H9" s="69"/>
      <c r="I9" s="72" t="s">
        <v>6</v>
      </c>
      <c r="J9" s="73"/>
      <c r="K9" s="73"/>
      <c r="L9" s="68" t="s">
        <v>7</v>
      </c>
      <c r="M9" s="69"/>
      <c r="N9" s="69"/>
      <c r="O9" s="74" t="s">
        <v>8</v>
      </c>
      <c r="P9" s="75"/>
      <c r="Q9" s="75"/>
      <c r="R9" s="68" t="s">
        <v>9</v>
      </c>
      <c r="S9" s="69"/>
      <c r="T9" s="69"/>
    </row>
    <row r="10" spans="1:21" ht="6" customHeight="1" x14ac:dyDescent="0.25">
      <c r="A10" s="69"/>
      <c r="B10" s="71"/>
      <c r="C10" s="69"/>
      <c r="D10" s="69"/>
      <c r="E10" s="69"/>
      <c r="F10" s="69"/>
      <c r="G10" s="69"/>
      <c r="H10" s="69"/>
      <c r="I10" s="73"/>
      <c r="J10" s="73"/>
      <c r="K10" s="73"/>
      <c r="L10" s="69"/>
      <c r="M10" s="69"/>
      <c r="N10" s="69"/>
      <c r="O10" s="75"/>
      <c r="P10" s="75"/>
      <c r="Q10" s="75"/>
      <c r="R10" s="69"/>
      <c r="S10" s="69"/>
      <c r="T10" s="69"/>
    </row>
    <row r="11" spans="1:21" ht="11.25" customHeight="1" x14ac:dyDescent="0.25">
      <c r="A11" s="69"/>
      <c r="B11" s="71"/>
      <c r="C11" s="68" t="s">
        <v>10</v>
      </c>
      <c r="D11" s="68" t="s">
        <v>11</v>
      </c>
      <c r="E11" s="69"/>
      <c r="F11" s="68" t="s">
        <v>10</v>
      </c>
      <c r="G11" s="68" t="s">
        <v>11</v>
      </c>
      <c r="H11" s="69"/>
      <c r="I11" s="72" t="s">
        <v>12</v>
      </c>
      <c r="J11" s="72" t="s">
        <v>11</v>
      </c>
      <c r="K11" s="73"/>
      <c r="L11" s="68" t="s">
        <v>12</v>
      </c>
      <c r="M11" s="68" t="s">
        <v>11</v>
      </c>
      <c r="N11" s="69"/>
      <c r="O11" s="74" t="s">
        <v>12</v>
      </c>
      <c r="P11" s="74" t="s">
        <v>11</v>
      </c>
      <c r="Q11" s="75"/>
      <c r="R11" s="68" t="s">
        <v>12</v>
      </c>
      <c r="S11" s="68" t="s">
        <v>11</v>
      </c>
      <c r="T11" s="69"/>
    </row>
    <row r="12" spans="1:21" ht="20.25" customHeight="1" x14ac:dyDescent="0.25">
      <c r="A12" s="69"/>
      <c r="B12" s="71"/>
      <c r="C12" s="69"/>
      <c r="D12" s="54" t="s">
        <v>13</v>
      </c>
      <c r="E12" s="54" t="s">
        <v>14</v>
      </c>
      <c r="F12" s="69"/>
      <c r="G12" s="54" t="s">
        <v>15</v>
      </c>
      <c r="H12" s="54" t="s">
        <v>14</v>
      </c>
      <c r="I12" s="73"/>
      <c r="J12" s="55" t="s">
        <v>13</v>
      </c>
      <c r="K12" s="55" t="s">
        <v>16</v>
      </c>
      <c r="L12" s="69"/>
      <c r="M12" s="54" t="s">
        <v>13</v>
      </c>
      <c r="N12" s="54" t="s">
        <v>16</v>
      </c>
      <c r="O12" s="75"/>
      <c r="P12" s="56" t="s">
        <v>13</v>
      </c>
      <c r="Q12" s="56" t="s">
        <v>16</v>
      </c>
      <c r="R12" s="69"/>
      <c r="S12" s="54" t="s">
        <v>13</v>
      </c>
      <c r="T12" s="54" t="s">
        <v>16</v>
      </c>
    </row>
    <row r="13" spans="1:21" ht="10.7" customHeight="1" x14ac:dyDescent="0.25">
      <c r="A13" s="8">
        <v>1</v>
      </c>
      <c r="B13" s="9" t="s">
        <v>17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6">
        <v>9</v>
      </c>
      <c r="J13" s="16">
        <v>10</v>
      </c>
      <c r="K13" s="16">
        <v>11</v>
      </c>
      <c r="L13" s="10">
        <v>12</v>
      </c>
      <c r="M13" s="10">
        <v>13</v>
      </c>
      <c r="N13" s="10">
        <v>14</v>
      </c>
      <c r="O13" s="17">
        <v>15</v>
      </c>
      <c r="P13" s="17">
        <v>16</v>
      </c>
      <c r="Q13" s="17">
        <v>17</v>
      </c>
      <c r="R13" s="10">
        <v>18</v>
      </c>
      <c r="S13" s="10">
        <v>19</v>
      </c>
      <c r="T13" s="10">
        <v>20</v>
      </c>
    </row>
    <row r="14" spans="1:21" ht="20.25" customHeight="1" x14ac:dyDescent="0.25">
      <c r="A14" s="52" t="s">
        <v>18</v>
      </c>
      <c r="B14" s="19" t="s">
        <v>19</v>
      </c>
      <c r="C14" s="20">
        <f>C16+C39</f>
        <v>12946129.979000002</v>
      </c>
      <c r="D14" s="20">
        <f>D16+D39</f>
        <v>8798701.1420000009</v>
      </c>
      <c r="E14" s="20">
        <v>4147582.4589999998</v>
      </c>
      <c r="F14" s="20">
        <v>13000514.684</v>
      </c>
      <c r="G14" s="20">
        <v>9077636.5</v>
      </c>
      <c r="H14" s="20">
        <v>3923031.1839999999</v>
      </c>
      <c r="I14" s="21">
        <v>99.584000000000003</v>
      </c>
      <c r="J14" s="21">
        <v>96.93</v>
      </c>
      <c r="K14" s="21">
        <v>105.724</v>
      </c>
      <c r="L14" s="20">
        <v>11575933.528999999</v>
      </c>
      <c r="M14" s="20">
        <v>8089869.8619999997</v>
      </c>
      <c r="N14" s="20">
        <v>3486314.5419999999</v>
      </c>
      <c r="O14" s="22">
        <v>111.839</v>
      </c>
      <c r="P14" s="22">
        <v>108.765</v>
      </c>
      <c r="Q14" s="22">
        <v>118.968</v>
      </c>
      <c r="R14" s="20">
        <f t="shared" ref="R14:T15" si="0">C14-L14</f>
        <v>1370196.450000003</v>
      </c>
      <c r="S14" s="20">
        <f t="shared" si="0"/>
        <v>708831.28000000119</v>
      </c>
      <c r="T14" s="20">
        <f t="shared" si="0"/>
        <v>661267.9169999999</v>
      </c>
      <c r="U14" s="23"/>
    </row>
    <row r="15" spans="1:21" ht="20.25" customHeight="1" x14ac:dyDescent="0.25">
      <c r="A15" s="57" t="s">
        <v>100</v>
      </c>
      <c r="B15" s="58"/>
      <c r="C15" s="59">
        <f>D15+E15</f>
        <v>8932492.0860000011</v>
      </c>
      <c r="D15" s="59">
        <f>D14-3852673.545</f>
        <v>4946027.597000001</v>
      </c>
      <c r="E15" s="59">
        <f>E14-E21</f>
        <v>3986464.4889999996</v>
      </c>
      <c r="F15" s="59">
        <f>G15+H15</f>
        <v>8864539.9289999995</v>
      </c>
      <c r="G15" s="59">
        <f>G14-3987287.3</f>
        <v>5090349.2</v>
      </c>
      <c r="H15" s="59">
        <f>H14-H21</f>
        <v>3774190.7289999998</v>
      </c>
      <c r="I15" s="60">
        <f>F15*100/C15</f>
        <v>99.239269888562191</v>
      </c>
      <c r="J15" s="60">
        <f t="shared" ref="J15:K15" si="1">G15*100/D15</f>
        <v>102.91792959439888</v>
      </c>
      <c r="K15" s="60">
        <f t="shared" si="1"/>
        <v>94.675137315640598</v>
      </c>
      <c r="L15" s="59">
        <f>M15+N15</f>
        <v>7615434.8099999996</v>
      </c>
      <c r="M15" s="59">
        <f>M14-3825525.022</f>
        <v>4264344.84</v>
      </c>
      <c r="N15" s="59">
        <f>N14-N21</f>
        <v>3351089.9699999997</v>
      </c>
      <c r="O15" s="61">
        <f>C15*100/L15</f>
        <v>117.2945775108014</v>
      </c>
      <c r="P15" s="61">
        <f t="shared" ref="P15:Q15" si="2">D15*100/M15</f>
        <v>115.98563865205614</v>
      </c>
      <c r="Q15" s="61">
        <f t="shared" si="2"/>
        <v>118.96023457108195</v>
      </c>
      <c r="R15" s="59">
        <f t="shared" si="0"/>
        <v>1317057.2760000015</v>
      </c>
      <c r="S15" s="59">
        <f t="shared" si="0"/>
        <v>681682.75700000115</v>
      </c>
      <c r="T15" s="59">
        <f t="shared" si="0"/>
        <v>635374.51899999985</v>
      </c>
      <c r="U15" s="23"/>
    </row>
    <row r="16" spans="1:21" ht="13.5" customHeight="1" x14ac:dyDescent="0.25">
      <c r="A16" s="24" t="s">
        <v>20</v>
      </c>
      <c r="B16" s="25" t="s">
        <v>21</v>
      </c>
      <c r="C16" s="20">
        <f>C17+C18+C19+C24+C30+C36+C37+C38</f>
        <v>11609454.247000001</v>
      </c>
      <c r="D16" s="20">
        <f>D17+D18+D19+D24+D30+D36+D37+D38</f>
        <v>7966033.3350000009</v>
      </c>
      <c r="E16" s="20">
        <v>3643420.91</v>
      </c>
      <c r="F16" s="20">
        <v>11597369.439999999</v>
      </c>
      <c r="G16" s="20">
        <v>8165564.9000000004</v>
      </c>
      <c r="H16" s="20">
        <v>3431804.54</v>
      </c>
      <c r="I16" s="21">
        <v>100.104</v>
      </c>
      <c r="J16" s="21">
        <v>97.555999999999997</v>
      </c>
      <c r="K16" s="21">
        <v>106.166</v>
      </c>
      <c r="L16" s="20">
        <v>10730133.210000001</v>
      </c>
      <c r="M16" s="20">
        <v>7557908.4400000004</v>
      </c>
      <c r="N16" s="20">
        <v>3172224.78</v>
      </c>
      <c r="O16" s="22">
        <v>108.19499999999999</v>
      </c>
      <c r="P16" s="22">
        <v>105.4</v>
      </c>
      <c r="Q16" s="22">
        <v>114.854</v>
      </c>
      <c r="R16" s="20">
        <f t="shared" ref="R16:R54" si="3">C16-L16</f>
        <v>879321.03700000048</v>
      </c>
      <c r="S16" s="20">
        <f t="shared" ref="S16:S55" si="4">D16-M16</f>
        <v>408124.89500000048</v>
      </c>
      <c r="T16" s="20">
        <f t="shared" ref="T16:T54" si="5">E16-N16</f>
        <v>471196.13000000035</v>
      </c>
    </row>
    <row r="17" spans="1:20" ht="15.75" customHeight="1" x14ac:dyDescent="0.25">
      <c r="A17" s="11" t="s">
        <v>22</v>
      </c>
      <c r="B17" s="12" t="s">
        <v>23</v>
      </c>
      <c r="C17" s="26">
        <v>1405458.42</v>
      </c>
      <c r="D17" s="26">
        <v>1405458.42</v>
      </c>
      <c r="E17" s="26" t="s">
        <v>24</v>
      </c>
      <c r="F17" s="26">
        <v>1439200</v>
      </c>
      <c r="G17" s="26">
        <v>1439200</v>
      </c>
      <c r="H17" s="26" t="s">
        <v>24</v>
      </c>
      <c r="I17" s="27">
        <v>97.656000000000006</v>
      </c>
      <c r="J17" s="27">
        <v>97.656000000000006</v>
      </c>
      <c r="K17" s="27" t="s">
        <v>24</v>
      </c>
      <c r="L17" s="26">
        <v>1128666.21</v>
      </c>
      <c r="M17" s="26">
        <v>1128666.21</v>
      </c>
      <c r="N17" s="26" t="s">
        <v>24</v>
      </c>
      <c r="O17" s="28">
        <v>124.524</v>
      </c>
      <c r="P17" s="28">
        <v>124.524</v>
      </c>
      <c r="Q17" s="28" t="s">
        <v>24</v>
      </c>
      <c r="R17" s="26">
        <f t="shared" si="3"/>
        <v>276792.20999999996</v>
      </c>
      <c r="S17" s="26">
        <f t="shared" si="4"/>
        <v>276792.20999999996</v>
      </c>
      <c r="T17" s="26"/>
    </row>
    <row r="18" spans="1:20" ht="20.25" customHeight="1" x14ac:dyDescent="0.25">
      <c r="A18" s="11" t="s">
        <v>25</v>
      </c>
      <c r="B18" s="12" t="s">
        <v>26</v>
      </c>
      <c r="C18" s="26">
        <v>4290148.7</v>
      </c>
      <c r="D18" s="26">
        <v>2471410.5520000001</v>
      </c>
      <c r="E18" s="26">
        <v>1818738.148</v>
      </c>
      <c r="F18" s="26">
        <v>4233553.55</v>
      </c>
      <c r="G18" s="26">
        <v>2516204.5</v>
      </c>
      <c r="H18" s="26">
        <v>1717349.05</v>
      </c>
      <c r="I18" s="27">
        <v>101.337</v>
      </c>
      <c r="J18" s="27">
        <v>98.22</v>
      </c>
      <c r="K18" s="27">
        <v>105.904</v>
      </c>
      <c r="L18" s="26">
        <v>4112653.4679999999</v>
      </c>
      <c r="M18" s="26">
        <v>2352725.7850000001</v>
      </c>
      <c r="N18" s="26">
        <v>1759927.6839999999</v>
      </c>
      <c r="O18" s="28">
        <v>104.316</v>
      </c>
      <c r="P18" s="28">
        <v>105.045</v>
      </c>
      <c r="Q18" s="28">
        <v>103.342</v>
      </c>
      <c r="R18" s="26">
        <f t="shared" si="3"/>
        <v>177495.23200000031</v>
      </c>
      <c r="S18" s="26">
        <f t="shared" si="4"/>
        <v>118684.76699999999</v>
      </c>
      <c r="T18" s="26">
        <f t="shared" si="5"/>
        <v>58810.464000000153</v>
      </c>
    </row>
    <row r="19" spans="1:20" ht="17.25" customHeight="1" x14ac:dyDescent="0.25">
      <c r="A19" s="53" t="s">
        <v>27</v>
      </c>
      <c r="B19" s="30" t="s">
        <v>28</v>
      </c>
      <c r="C19" s="31">
        <v>3725963.5249999999</v>
      </c>
      <c r="D19" s="31">
        <v>3564845.5550000002</v>
      </c>
      <c r="E19" s="31">
        <v>161117.97</v>
      </c>
      <c r="F19" s="31">
        <v>3843550.4550000001</v>
      </c>
      <c r="G19" s="31">
        <v>3694710</v>
      </c>
      <c r="H19" s="31">
        <v>148840.45499999999</v>
      </c>
      <c r="I19" s="21">
        <v>96.941000000000003</v>
      </c>
      <c r="J19" s="21">
        <v>96.484999999999999</v>
      </c>
      <c r="K19" s="21">
        <v>108.249</v>
      </c>
      <c r="L19" s="31">
        <v>3689783.57</v>
      </c>
      <c r="M19" s="31">
        <v>3554558.9980000001</v>
      </c>
      <c r="N19" s="31">
        <v>135224.57199999999</v>
      </c>
      <c r="O19" s="22">
        <v>100.98099999999999</v>
      </c>
      <c r="P19" s="22">
        <v>100.289</v>
      </c>
      <c r="Q19" s="22">
        <v>119.148</v>
      </c>
      <c r="R19" s="31">
        <f t="shared" si="3"/>
        <v>36179.955000000075</v>
      </c>
      <c r="S19" s="31">
        <f t="shared" si="4"/>
        <v>10286.55700000003</v>
      </c>
      <c r="T19" s="31">
        <f t="shared" si="5"/>
        <v>25893.398000000016</v>
      </c>
    </row>
    <row r="20" spans="1:20" ht="13.5" customHeight="1" x14ac:dyDescent="0.25">
      <c r="A20" s="13" t="s">
        <v>29</v>
      </c>
      <c r="B20" s="14" t="s">
        <v>30</v>
      </c>
      <c r="C20" s="32">
        <v>3556774.1860000002</v>
      </c>
      <c r="D20" s="32">
        <v>3395656.216</v>
      </c>
      <c r="E20" s="32">
        <v>161117.97</v>
      </c>
      <c r="F20" s="32">
        <v>3656673.4550000001</v>
      </c>
      <c r="G20" s="32">
        <v>3507833</v>
      </c>
      <c r="H20" s="32">
        <v>148840.45499999999</v>
      </c>
      <c r="I20" s="27">
        <v>97.268000000000001</v>
      </c>
      <c r="J20" s="27">
        <v>96.802000000000007</v>
      </c>
      <c r="K20" s="27">
        <v>108.249</v>
      </c>
      <c r="L20" s="32">
        <v>3565587.6669999999</v>
      </c>
      <c r="M20" s="32">
        <v>3430363.0950000002</v>
      </c>
      <c r="N20" s="32">
        <v>135224.57199999999</v>
      </c>
      <c r="O20" s="28">
        <v>99.753</v>
      </c>
      <c r="P20" s="28">
        <v>98.988</v>
      </c>
      <c r="Q20" s="28">
        <v>119.148</v>
      </c>
      <c r="R20" s="32">
        <f t="shared" si="3"/>
        <v>-8813.4809999996796</v>
      </c>
      <c r="S20" s="32">
        <f t="shared" si="4"/>
        <v>-34706.87900000019</v>
      </c>
      <c r="T20" s="32">
        <f t="shared" si="5"/>
        <v>25893.398000000016</v>
      </c>
    </row>
    <row r="21" spans="1:20" ht="15" customHeight="1" x14ac:dyDescent="0.25">
      <c r="A21" s="13" t="s">
        <v>31</v>
      </c>
      <c r="B21" s="14" t="s">
        <v>32</v>
      </c>
      <c r="C21" s="32">
        <v>1074119.8</v>
      </c>
      <c r="D21" s="32">
        <v>913001.83</v>
      </c>
      <c r="E21" s="32">
        <v>161117.97</v>
      </c>
      <c r="F21" s="32">
        <v>1094665.4550000001</v>
      </c>
      <c r="G21" s="32">
        <v>945825</v>
      </c>
      <c r="H21" s="32">
        <v>148840.45499999999</v>
      </c>
      <c r="I21" s="27">
        <v>98.123000000000005</v>
      </c>
      <c r="J21" s="27">
        <v>96.53</v>
      </c>
      <c r="K21" s="27">
        <v>108.249</v>
      </c>
      <c r="L21" s="32">
        <v>901497.147</v>
      </c>
      <c r="M21" s="32">
        <v>766272.57499999995</v>
      </c>
      <c r="N21" s="32">
        <v>135224.57199999999</v>
      </c>
      <c r="O21" s="28">
        <v>119.148</v>
      </c>
      <c r="P21" s="28">
        <v>119.148</v>
      </c>
      <c r="Q21" s="28">
        <v>119.148</v>
      </c>
      <c r="R21" s="32">
        <f t="shared" si="3"/>
        <v>172622.65300000005</v>
      </c>
      <c r="S21" s="32">
        <f t="shared" si="4"/>
        <v>146729.255</v>
      </c>
      <c r="T21" s="32">
        <f t="shared" si="5"/>
        <v>25893.398000000016</v>
      </c>
    </row>
    <row r="22" spans="1:20" ht="18" customHeight="1" x14ac:dyDescent="0.25">
      <c r="A22" s="13" t="s">
        <v>33</v>
      </c>
      <c r="B22" s="14" t="s">
        <v>34</v>
      </c>
      <c r="C22" s="32">
        <v>2482654.3849999998</v>
      </c>
      <c r="D22" s="32">
        <v>2482654.3849999998</v>
      </c>
      <c r="E22" s="32" t="s">
        <v>24</v>
      </c>
      <c r="F22" s="32">
        <v>2562008</v>
      </c>
      <c r="G22" s="32">
        <v>2562008</v>
      </c>
      <c r="H22" s="32" t="s">
        <v>24</v>
      </c>
      <c r="I22" s="27">
        <v>96.903000000000006</v>
      </c>
      <c r="J22" s="27">
        <v>96.903000000000006</v>
      </c>
      <c r="K22" s="27" t="s">
        <v>24</v>
      </c>
      <c r="L22" s="32">
        <v>2664090.52</v>
      </c>
      <c r="M22" s="32">
        <v>2664090.52</v>
      </c>
      <c r="N22" s="32" t="s">
        <v>24</v>
      </c>
      <c r="O22" s="28">
        <v>93.19</v>
      </c>
      <c r="P22" s="28">
        <v>93.19</v>
      </c>
      <c r="Q22" s="28" t="s">
        <v>24</v>
      </c>
      <c r="R22" s="32">
        <f t="shared" si="3"/>
        <v>-181436.13500000024</v>
      </c>
      <c r="S22" s="32">
        <f t="shared" si="4"/>
        <v>-181436.13500000024</v>
      </c>
      <c r="T22" s="32"/>
    </row>
    <row r="23" spans="1:20" ht="19.5" customHeight="1" x14ac:dyDescent="0.25">
      <c r="A23" s="13" t="s">
        <v>35</v>
      </c>
      <c r="B23" s="14" t="s">
        <v>36</v>
      </c>
      <c r="C23" s="32">
        <v>169189.33900000001</v>
      </c>
      <c r="D23" s="32">
        <v>169189.33900000001</v>
      </c>
      <c r="E23" s="32" t="s">
        <v>24</v>
      </c>
      <c r="F23" s="32">
        <v>186877</v>
      </c>
      <c r="G23" s="32">
        <v>186877</v>
      </c>
      <c r="H23" s="32" t="s">
        <v>24</v>
      </c>
      <c r="I23" s="27">
        <v>90.534999999999997</v>
      </c>
      <c r="J23" s="27">
        <v>90.534999999999997</v>
      </c>
      <c r="K23" s="27" t="s">
        <v>24</v>
      </c>
      <c r="L23" s="32">
        <v>124195.90300000001</v>
      </c>
      <c r="M23" s="32">
        <v>124195.90300000001</v>
      </c>
      <c r="N23" s="32" t="s">
        <v>24</v>
      </c>
      <c r="O23" s="28">
        <v>136.22800000000001</v>
      </c>
      <c r="P23" s="28">
        <v>136.22800000000001</v>
      </c>
      <c r="Q23" s="28" t="s">
        <v>24</v>
      </c>
      <c r="R23" s="32">
        <f t="shared" si="3"/>
        <v>44993.436000000002</v>
      </c>
      <c r="S23" s="32">
        <f t="shared" si="4"/>
        <v>44993.436000000002</v>
      </c>
      <c r="T23" s="32"/>
    </row>
    <row r="24" spans="1:20" ht="15.75" customHeight="1" x14ac:dyDescent="0.25">
      <c r="A24" s="53" t="s">
        <v>37</v>
      </c>
      <c r="B24" s="33" t="s">
        <v>38</v>
      </c>
      <c r="C24" s="31">
        <v>1047150.41</v>
      </c>
      <c r="D24" s="31">
        <v>18578.870999999999</v>
      </c>
      <c r="E24" s="31">
        <v>1028571.539</v>
      </c>
      <c r="F24" s="31">
        <v>972931.08100000001</v>
      </c>
      <c r="G24" s="31">
        <v>18734</v>
      </c>
      <c r="H24" s="31">
        <v>954197.08100000001</v>
      </c>
      <c r="I24" s="21">
        <v>107.628</v>
      </c>
      <c r="J24" s="21">
        <v>99.171999999999997</v>
      </c>
      <c r="K24" s="21">
        <v>107.794</v>
      </c>
      <c r="L24" s="31">
        <v>664238.01100000006</v>
      </c>
      <c r="M24" s="31">
        <v>7855.6660000000002</v>
      </c>
      <c r="N24" s="31">
        <v>656382.34499999997</v>
      </c>
      <c r="O24" s="22">
        <v>157.64699999999999</v>
      </c>
      <c r="P24" s="22">
        <v>236.50299999999999</v>
      </c>
      <c r="Q24" s="22">
        <v>156.703</v>
      </c>
      <c r="R24" s="31">
        <f t="shared" si="3"/>
        <v>382912.39899999998</v>
      </c>
      <c r="S24" s="31">
        <f t="shared" si="4"/>
        <v>10723.204999999998</v>
      </c>
      <c r="T24" s="31">
        <f t="shared" si="5"/>
        <v>372189.19400000002</v>
      </c>
    </row>
    <row r="25" spans="1:20" ht="26.25" customHeight="1" x14ac:dyDescent="0.25">
      <c r="A25" s="11" t="s">
        <v>39</v>
      </c>
      <c r="B25" s="12" t="s">
        <v>40</v>
      </c>
      <c r="C25" s="26">
        <v>962369.91200000001</v>
      </c>
      <c r="D25" s="26" t="s">
        <v>24</v>
      </c>
      <c r="E25" s="26">
        <v>962369.91200000001</v>
      </c>
      <c r="F25" s="26">
        <v>896488.12399999995</v>
      </c>
      <c r="G25" s="26" t="s">
        <v>24</v>
      </c>
      <c r="H25" s="26">
        <v>896488.12399999995</v>
      </c>
      <c r="I25" s="27">
        <v>107.349</v>
      </c>
      <c r="J25" s="27" t="s">
        <v>24</v>
      </c>
      <c r="K25" s="27">
        <v>107.349</v>
      </c>
      <c r="L25" s="26">
        <v>597234.73400000005</v>
      </c>
      <c r="M25" s="26" t="s">
        <v>24</v>
      </c>
      <c r="N25" s="26">
        <v>597234.73400000005</v>
      </c>
      <c r="O25" s="28">
        <v>161.13800000000001</v>
      </c>
      <c r="P25" s="28" t="s">
        <v>24</v>
      </c>
      <c r="Q25" s="28">
        <v>161.13800000000001</v>
      </c>
      <c r="R25" s="26">
        <f t="shared" si="3"/>
        <v>365135.17799999996</v>
      </c>
      <c r="S25" s="26"/>
      <c r="T25" s="26">
        <f t="shared" si="5"/>
        <v>365135.17799999996</v>
      </c>
    </row>
    <row r="26" spans="1:20" ht="30" customHeight="1" x14ac:dyDescent="0.25">
      <c r="A26" s="11" t="s">
        <v>41</v>
      </c>
      <c r="B26" s="12" t="s">
        <v>42</v>
      </c>
      <c r="C26" s="26">
        <v>-104.253</v>
      </c>
      <c r="D26" s="26" t="s">
        <v>24</v>
      </c>
      <c r="E26" s="26">
        <v>-104.253</v>
      </c>
      <c r="F26" s="26">
        <v>720.33399999999995</v>
      </c>
      <c r="G26" s="26" t="s">
        <v>24</v>
      </c>
      <c r="H26" s="26">
        <v>720.33399999999995</v>
      </c>
      <c r="I26" s="27">
        <v>-14.473000000000001</v>
      </c>
      <c r="J26" s="27" t="s">
        <v>24</v>
      </c>
      <c r="K26" s="27">
        <v>-14.473000000000001</v>
      </c>
      <c r="L26" s="26">
        <v>21553.917000000001</v>
      </c>
      <c r="M26" s="26" t="s">
        <v>24</v>
      </c>
      <c r="N26" s="26">
        <v>21553.917000000001</v>
      </c>
      <c r="O26" s="28">
        <v>-0.48399999999999999</v>
      </c>
      <c r="P26" s="28" t="s">
        <v>24</v>
      </c>
      <c r="Q26" s="28">
        <v>-0.48399999999999999</v>
      </c>
      <c r="R26" s="26">
        <f t="shared" si="3"/>
        <v>-21658.170000000002</v>
      </c>
      <c r="S26" s="26"/>
      <c r="T26" s="26">
        <f t="shared" si="5"/>
        <v>-21658.170000000002</v>
      </c>
    </row>
    <row r="27" spans="1:20" ht="14.25" customHeight="1" x14ac:dyDescent="0.25">
      <c r="A27" s="11" t="s">
        <v>43</v>
      </c>
      <c r="B27" s="12" t="s">
        <v>44</v>
      </c>
      <c r="C27" s="34">
        <v>11551.697</v>
      </c>
      <c r="D27" s="34">
        <v>33.509</v>
      </c>
      <c r="E27" s="34">
        <v>11518.188</v>
      </c>
      <c r="F27" s="34">
        <v>12789.462</v>
      </c>
      <c r="G27" s="34">
        <v>34</v>
      </c>
      <c r="H27" s="34">
        <v>12755.462</v>
      </c>
      <c r="I27" s="35">
        <v>90.322000000000003</v>
      </c>
      <c r="J27" s="35">
        <v>98.555999999999997</v>
      </c>
      <c r="K27" s="35">
        <v>90.3</v>
      </c>
      <c r="L27" s="34">
        <v>14733.007</v>
      </c>
      <c r="M27" s="34">
        <v>-0.16400000000000001</v>
      </c>
      <c r="N27" s="34">
        <v>14733.171</v>
      </c>
      <c r="O27" s="36">
        <v>78.406999999999996</v>
      </c>
      <c r="P27" s="36">
        <v>-20432.316999999999</v>
      </c>
      <c r="Q27" s="36">
        <v>78.179000000000002</v>
      </c>
      <c r="R27" s="34">
        <f t="shared" si="3"/>
        <v>-3181.3099999999995</v>
      </c>
      <c r="S27" s="34">
        <f t="shared" si="4"/>
        <v>33.673000000000002</v>
      </c>
      <c r="T27" s="34">
        <f t="shared" si="5"/>
        <v>-3214.9830000000002</v>
      </c>
    </row>
    <row r="28" spans="1:20" ht="24" customHeight="1" x14ac:dyDescent="0.25">
      <c r="A28" s="11" t="s">
        <v>45</v>
      </c>
      <c r="B28" s="12" t="s">
        <v>46</v>
      </c>
      <c r="C28" s="26">
        <v>54787.692000000003</v>
      </c>
      <c r="D28" s="26" t="s">
        <v>24</v>
      </c>
      <c r="E28" s="26">
        <v>54787.692000000003</v>
      </c>
      <c r="F28" s="26">
        <v>44233.161</v>
      </c>
      <c r="G28" s="26" t="s">
        <v>24</v>
      </c>
      <c r="H28" s="26">
        <v>44233.161</v>
      </c>
      <c r="I28" s="27">
        <v>123.861</v>
      </c>
      <c r="J28" s="27" t="s">
        <v>24</v>
      </c>
      <c r="K28" s="27">
        <v>123.861</v>
      </c>
      <c r="L28" s="26">
        <v>22860.522000000001</v>
      </c>
      <c r="M28" s="26" t="s">
        <v>24</v>
      </c>
      <c r="N28" s="26">
        <v>22860.522000000001</v>
      </c>
      <c r="O28" s="28">
        <v>239.661</v>
      </c>
      <c r="P28" s="28" t="s">
        <v>24</v>
      </c>
      <c r="Q28" s="28">
        <v>239.661</v>
      </c>
      <c r="R28" s="26">
        <f t="shared" si="3"/>
        <v>31927.170000000002</v>
      </c>
      <c r="S28" s="26"/>
      <c r="T28" s="26">
        <f t="shared" si="5"/>
        <v>31927.170000000002</v>
      </c>
    </row>
    <row r="29" spans="1:20" ht="16.5" customHeight="1" x14ac:dyDescent="0.25">
      <c r="A29" s="11" t="s">
        <v>47</v>
      </c>
      <c r="B29" s="12" t="s">
        <v>48</v>
      </c>
      <c r="C29" s="26">
        <v>18545.362000000001</v>
      </c>
      <c r="D29" s="26">
        <v>18545.362000000001</v>
      </c>
      <c r="E29" s="26" t="s">
        <v>24</v>
      </c>
      <c r="F29" s="26">
        <v>18700</v>
      </c>
      <c r="G29" s="26">
        <v>18700</v>
      </c>
      <c r="H29" s="26" t="s">
        <v>24</v>
      </c>
      <c r="I29" s="27">
        <v>99.173000000000002</v>
      </c>
      <c r="J29" s="27">
        <v>99.173000000000002</v>
      </c>
      <c r="K29" s="27" t="s">
        <v>24</v>
      </c>
      <c r="L29" s="26">
        <v>7855.83</v>
      </c>
      <c r="M29" s="26">
        <v>7855.83</v>
      </c>
      <c r="N29" s="26" t="s">
        <v>24</v>
      </c>
      <c r="O29" s="28">
        <v>236.071</v>
      </c>
      <c r="P29" s="28">
        <v>236.071</v>
      </c>
      <c r="Q29" s="28" t="s">
        <v>24</v>
      </c>
      <c r="R29" s="26">
        <f t="shared" si="3"/>
        <v>10689.532000000001</v>
      </c>
      <c r="S29" s="26">
        <f t="shared" si="4"/>
        <v>10689.532000000001</v>
      </c>
      <c r="T29" s="26"/>
    </row>
    <row r="30" spans="1:20" ht="19.5" customHeight="1" x14ac:dyDescent="0.25">
      <c r="A30" s="29" t="s">
        <v>49</v>
      </c>
      <c r="B30" s="33" t="s">
        <v>50</v>
      </c>
      <c r="C30" s="31">
        <v>987012.11800000002</v>
      </c>
      <c r="D30" s="31">
        <v>477133.962</v>
      </c>
      <c r="E30" s="31">
        <v>509878.15600000002</v>
      </c>
      <c r="F30" s="31">
        <v>953898.42700000003</v>
      </c>
      <c r="G30" s="31">
        <v>469972</v>
      </c>
      <c r="H30" s="31">
        <v>483926.42700000003</v>
      </c>
      <c r="I30" s="21">
        <v>103.471</v>
      </c>
      <c r="J30" s="21">
        <v>101.524</v>
      </c>
      <c r="K30" s="21">
        <v>105.363</v>
      </c>
      <c r="L30" s="31">
        <v>996188.429</v>
      </c>
      <c r="M30" s="31">
        <v>489017.55099999998</v>
      </c>
      <c r="N30" s="31">
        <v>507170.87800000003</v>
      </c>
      <c r="O30" s="22">
        <v>99.078999999999994</v>
      </c>
      <c r="P30" s="22">
        <v>97.57</v>
      </c>
      <c r="Q30" s="22">
        <v>100.53400000000001</v>
      </c>
      <c r="R30" s="31">
        <f t="shared" si="3"/>
        <v>-9176.310999999987</v>
      </c>
      <c r="S30" s="31">
        <f t="shared" si="4"/>
        <v>-11883.588999999978</v>
      </c>
      <c r="T30" s="31">
        <f t="shared" si="5"/>
        <v>2707.2779999999912</v>
      </c>
    </row>
    <row r="31" spans="1:20" ht="18.75" customHeight="1" x14ac:dyDescent="0.25">
      <c r="A31" s="11" t="s">
        <v>51</v>
      </c>
      <c r="B31" s="12" t="s">
        <v>52</v>
      </c>
      <c r="C31" s="26">
        <v>69593.592999999993</v>
      </c>
      <c r="D31" s="26" t="s">
        <v>24</v>
      </c>
      <c r="E31" s="26">
        <v>69593.592999999993</v>
      </c>
      <c r="F31" s="26">
        <v>65961.167000000001</v>
      </c>
      <c r="G31" s="26" t="s">
        <v>24</v>
      </c>
      <c r="H31" s="26">
        <v>65961.167000000001</v>
      </c>
      <c r="I31" s="27">
        <v>105.50700000000001</v>
      </c>
      <c r="J31" s="27" t="s">
        <v>24</v>
      </c>
      <c r="K31" s="27">
        <v>105.50700000000001</v>
      </c>
      <c r="L31" s="26">
        <v>55311.353000000003</v>
      </c>
      <c r="M31" s="26" t="s">
        <v>24</v>
      </c>
      <c r="N31" s="26">
        <v>55311.353000000003</v>
      </c>
      <c r="O31" s="28">
        <v>125.822</v>
      </c>
      <c r="P31" s="28" t="s">
        <v>24</v>
      </c>
      <c r="Q31" s="28">
        <v>125.822</v>
      </c>
      <c r="R31" s="26">
        <f t="shared" si="3"/>
        <v>14282.239999999991</v>
      </c>
      <c r="S31" s="26"/>
      <c r="T31" s="26">
        <f t="shared" si="5"/>
        <v>14282.239999999991</v>
      </c>
    </row>
    <row r="32" spans="1:20" ht="18.75" customHeight="1" x14ac:dyDescent="0.25">
      <c r="A32" s="11" t="s">
        <v>53</v>
      </c>
      <c r="B32" s="12" t="s">
        <v>54</v>
      </c>
      <c r="C32" s="34">
        <v>563604.05500000005</v>
      </c>
      <c r="D32" s="34">
        <v>281802.027</v>
      </c>
      <c r="E32" s="34">
        <v>281802.02799999999</v>
      </c>
      <c r="F32" s="34">
        <v>541684.4</v>
      </c>
      <c r="G32" s="34">
        <v>275472</v>
      </c>
      <c r="H32" s="34">
        <v>266212.40000000002</v>
      </c>
      <c r="I32" s="35">
        <v>104.047</v>
      </c>
      <c r="J32" s="35">
        <v>102.298</v>
      </c>
      <c r="K32" s="35">
        <v>105.85599999999999</v>
      </c>
      <c r="L32" s="34">
        <v>611337.91299999994</v>
      </c>
      <c r="M32" s="34">
        <v>305668.95600000001</v>
      </c>
      <c r="N32" s="34">
        <v>305668.95699999999</v>
      </c>
      <c r="O32" s="36">
        <v>92.191999999999993</v>
      </c>
      <c r="P32" s="36">
        <v>92.191999999999993</v>
      </c>
      <c r="Q32" s="36">
        <v>92.191999999999993</v>
      </c>
      <c r="R32" s="34">
        <f t="shared" si="3"/>
        <v>-47733.857999999891</v>
      </c>
      <c r="S32" s="34">
        <f t="shared" si="4"/>
        <v>-23866.929000000004</v>
      </c>
      <c r="T32" s="34">
        <f t="shared" si="5"/>
        <v>-23866.929000000004</v>
      </c>
    </row>
    <row r="33" spans="1:24" ht="19.5" customHeight="1" x14ac:dyDescent="0.25">
      <c r="A33" s="11" t="s">
        <v>55</v>
      </c>
      <c r="B33" s="12" t="s">
        <v>56</v>
      </c>
      <c r="C33" s="26">
        <v>195331.935</v>
      </c>
      <c r="D33" s="26">
        <v>195331.935</v>
      </c>
      <c r="E33" s="26" t="s">
        <v>24</v>
      </c>
      <c r="F33" s="26">
        <v>194500</v>
      </c>
      <c r="G33" s="26">
        <v>194500</v>
      </c>
      <c r="H33" s="26" t="s">
        <v>24</v>
      </c>
      <c r="I33" s="27">
        <v>100.428</v>
      </c>
      <c r="J33" s="27">
        <v>100.428</v>
      </c>
      <c r="K33" s="27" t="s">
        <v>24</v>
      </c>
      <c r="L33" s="26">
        <v>183348.595</v>
      </c>
      <c r="M33" s="26">
        <v>183348.595</v>
      </c>
      <c r="N33" s="26" t="s">
        <v>24</v>
      </c>
      <c r="O33" s="28">
        <v>106.536</v>
      </c>
      <c r="P33" s="28">
        <v>106.536</v>
      </c>
      <c r="Q33" s="28" t="s">
        <v>24</v>
      </c>
      <c r="R33" s="26">
        <f t="shared" si="3"/>
        <v>11983.339999999997</v>
      </c>
      <c r="S33" s="26">
        <f t="shared" si="4"/>
        <v>11983.339999999997</v>
      </c>
      <c r="T33" s="26"/>
    </row>
    <row r="34" spans="1:24" ht="14.25" customHeight="1" x14ac:dyDescent="0.25">
      <c r="A34" s="11" t="s">
        <v>57</v>
      </c>
      <c r="B34" s="12" t="s">
        <v>58</v>
      </c>
      <c r="C34" s="26" t="s">
        <v>24</v>
      </c>
      <c r="D34" s="26" t="s">
        <v>24</v>
      </c>
      <c r="E34" s="26" t="s">
        <v>24</v>
      </c>
      <c r="F34" s="26" t="s">
        <v>24</v>
      </c>
      <c r="G34" s="26" t="s">
        <v>24</v>
      </c>
      <c r="H34" s="26" t="s">
        <v>24</v>
      </c>
      <c r="I34" s="27" t="s">
        <v>24</v>
      </c>
      <c r="J34" s="27" t="s">
        <v>24</v>
      </c>
      <c r="K34" s="27" t="s">
        <v>24</v>
      </c>
      <c r="L34" s="26" t="s">
        <v>24</v>
      </c>
      <c r="M34" s="26" t="s">
        <v>24</v>
      </c>
      <c r="N34" s="26" t="s">
        <v>24</v>
      </c>
      <c r="O34" s="28" t="s">
        <v>24</v>
      </c>
      <c r="P34" s="28" t="s">
        <v>24</v>
      </c>
      <c r="Q34" s="28" t="s">
        <v>24</v>
      </c>
      <c r="R34" s="26"/>
      <c r="S34" s="26"/>
      <c r="T34" s="26"/>
    </row>
    <row r="35" spans="1:24" ht="17.25" customHeight="1" x14ac:dyDescent="0.25">
      <c r="A35" s="11" t="s">
        <v>59</v>
      </c>
      <c r="B35" s="12" t="s">
        <v>60</v>
      </c>
      <c r="C35" s="26">
        <v>158482.53400000001</v>
      </c>
      <c r="D35" s="26" t="s">
        <v>24</v>
      </c>
      <c r="E35" s="26">
        <v>158482.53400000001</v>
      </c>
      <c r="F35" s="26">
        <v>151752.85999999999</v>
      </c>
      <c r="G35" s="26" t="s">
        <v>24</v>
      </c>
      <c r="H35" s="26">
        <v>151752.85999999999</v>
      </c>
      <c r="I35" s="27">
        <v>104.435</v>
      </c>
      <c r="J35" s="27" t="s">
        <v>24</v>
      </c>
      <c r="K35" s="27">
        <v>104.435</v>
      </c>
      <c r="L35" s="26">
        <v>146190.568</v>
      </c>
      <c r="M35" s="26" t="s">
        <v>24</v>
      </c>
      <c r="N35" s="26">
        <v>146190.568</v>
      </c>
      <c r="O35" s="28">
        <v>108.408</v>
      </c>
      <c r="P35" s="28" t="s">
        <v>24</v>
      </c>
      <c r="Q35" s="28">
        <v>108.408</v>
      </c>
      <c r="R35" s="26">
        <f t="shared" si="3"/>
        <v>12291.966000000015</v>
      </c>
      <c r="S35" s="26"/>
      <c r="T35" s="26">
        <f t="shared" si="5"/>
        <v>12291.966000000015</v>
      </c>
    </row>
    <row r="36" spans="1:24" ht="30" customHeight="1" x14ac:dyDescent="0.25">
      <c r="A36" s="37" t="s">
        <v>61</v>
      </c>
      <c r="B36" s="12" t="s">
        <v>62</v>
      </c>
      <c r="C36" s="26">
        <v>85831.380999999994</v>
      </c>
      <c r="D36" s="26">
        <v>-1.4E-2</v>
      </c>
      <c r="E36" s="26">
        <v>85831.395000000004</v>
      </c>
      <c r="F36" s="26">
        <v>89692.326000000001</v>
      </c>
      <c r="G36" s="26" t="s">
        <v>24</v>
      </c>
      <c r="H36" s="26">
        <v>89692.326000000001</v>
      </c>
      <c r="I36" s="27">
        <v>95.694999999999993</v>
      </c>
      <c r="J36" s="27" t="s">
        <v>24</v>
      </c>
      <c r="K36" s="27">
        <v>95.694999999999993</v>
      </c>
      <c r="L36" s="26">
        <v>76828.384999999995</v>
      </c>
      <c r="M36" s="26">
        <v>1.0999999999999999E-2</v>
      </c>
      <c r="N36" s="26">
        <v>76828.373000000007</v>
      </c>
      <c r="O36" s="28">
        <v>111.718</v>
      </c>
      <c r="P36" s="28">
        <v>-127.273</v>
      </c>
      <c r="Q36" s="28">
        <v>111.718</v>
      </c>
      <c r="R36" s="26">
        <f t="shared" si="3"/>
        <v>9002.9959999999992</v>
      </c>
      <c r="S36" s="26">
        <f t="shared" si="4"/>
        <v>-2.5000000000000001E-2</v>
      </c>
      <c r="T36" s="26">
        <f t="shared" si="5"/>
        <v>9003.0219999999972</v>
      </c>
    </row>
    <row r="37" spans="1:24" ht="15" customHeight="1" x14ac:dyDescent="0.25">
      <c r="A37" s="37" t="s">
        <v>63</v>
      </c>
      <c r="B37" s="12" t="s">
        <v>64</v>
      </c>
      <c r="C37" s="26">
        <v>67898.767000000007</v>
      </c>
      <c r="D37" s="26">
        <v>28605.807000000001</v>
      </c>
      <c r="E37" s="26">
        <v>39292.959999999999</v>
      </c>
      <c r="F37" s="26">
        <v>64536.41</v>
      </c>
      <c r="G37" s="26">
        <v>26744.400000000001</v>
      </c>
      <c r="H37" s="26">
        <v>37792.01</v>
      </c>
      <c r="I37" s="27">
        <v>105.21</v>
      </c>
      <c r="J37" s="27">
        <v>106.96</v>
      </c>
      <c r="K37" s="27">
        <v>103.97199999999999</v>
      </c>
      <c r="L37" s="26">
        <v>61863.34</v>
      </c>
      <c r="M37" s="26">
        <v>25074.809000000001</v>
      </c>
      <c r="N37" s="26">
        <v>36788.531000000003</v>
      </c>
      <c r="O37" s="28">
        <v>109.756</v>
      </c>
      <c r="P37" s="28">
        <v>114.08199999999999</v>
      </c>
      <c r="Q37" s="28">
        <v>106.80800000000001</v>
      </c>
      <c r="R37" s="26">
        <f t="shared" si="3"/>
        <v>6035.4270000000106</v>
      </c>
      <c r="S37" s="26">
        <f t="shared" si="4"/>
        <v>3530.9979999999996</v>
      </c>
      <c r="T37" s="26">
        <f t="shared" si="5"/>
        <v>2504.4289999999964</v>
      </c>
    </row>
    <row r="38" spans="1:24" ht="22.5" customHeight="1" x14ac:dyDescent="0.25">
      <c r="A38" s="37" t="s">
        <v>65</v>
      </c>
      <c r="B38" s="12" t="s">
        <v>66</v>
      </c>
      <c r="C38" s="26">
        <v>-9.0739999999999998</v>
      </c>
      <c r="D38" s="26">
        <v>0.182</v>
      </c>
      <c r="E38" s="26">
        <v>-9.2560000000000002</v>
      </c>
      <c r="F38" s="26">
        <v>7.1879999999999997</v>
      </c>
      <c r="G38" s="26" t="s">
        <v>24</v>
      </c>
      <c r="H38" s="26">
        <v>7.1879999999999997</v>
      </c>
      <c r="I38" s="27">
        <v>-126.238</v>
      </c>
      <c r="J38" s="27" t="s">
        <v>24</v>
      </c>
      <c r="K38" s="27">
        <v>-128.77000000000001</v>
      </c>
      <c r="L38" s="26">
        <v>-88.2</v>
      </c>
      <c r="M38" s="26">
        <v>9.4049999999999994</v>
      </c>
      <c r="N38" s="26">
        <v>-97.605000000000004</v>
      </c>
      <c r="O38" s="28">
        <v>10.288</v>
      </c>
      <c r="P38" s="28">
        <v>1.9350000000000001</v>
      </c>
      <c r="Q38" s="28">
        <v>9.4830000000000005</v>
      </c>
      <c r="R38" s="26">
        <f t="shared" si="3"/>
        <v>79.126000000000005</v>
      </c>
      <c r="S38" s="26">
        <f t="shared" si="4"/>
        <v>-9.222999999999999</v>
      </c>
      <c r="T38" s="26">
        <f t="shared" si="5"/>
        <v>88.349000000000004</v>
      </c>
    </row>
    <row r="39" spans="1:24" ht="18.75" customHeight="1" x14ac:dyDescent="0.25">
      <c r="A39" s="38" t="s">
        <v>67</v>
      </c>
      <c r="B39" s="25" t="s">
        <v>68</v>
      </c>
      <c r="C39" s="20">
        <f>C41+C42+C43+C44+C45+C46+C47</f>
        <v>1336675.7319999998</v>
      </c>
      <c r="D39" s="20">
        <v>832667.80700000003</v>
      </c>
      <c r="E39" s="20">
        <v>504161.54700000002</v>
      </c>
      <c r="F39" s="20">
        <v>1403145.247</v>
      </c>
      <c r="G39" s="20">
        <v>912071.6</v>
      </c>
      <c r="H39" s="20">
        <v>491226.647</v>
      </c>
      <c r="I39" s="21">
        <v>95.281000000000006</v>
      </c>
      <c r="J39" s="21">
        <v>91.322999999999993</v>
      </c>
      <c r="K39" s="21">
        <v>102.633</v>
      </c>
      <c r="L39" s="20">
        <v>845800.31599999999</v>
      </c>
      <c r="M39" s="20">
        <v>531961.42599999998</v>
      </c>
      <c r="N39" s="20">
        <v>314089.76500000001</v>
      </c>
      <c r="O39" s="22">
        <v>158.06800000000001</v>
      </c>
      <c r="P39" s="22">
        <v>156.577</v>
      </c>
      <c r="Q39" s="22">
        <v>160.51499999999999</v>
      </c>
      <c r="R39" s="20">
        <f t="shared" si="3"/>
        <v>490875.41599999985</v>
      </c>
      <c r="S39" s="20">
        <f t="shared" si="4"/>
        <v>300706.38100000005</v>
      </c>
      <c r="T39" s="20">
        <f t="shared" si="5"/>
        <v>190071.78200000001</v>
      </c>
      <c r="U39" s="23"/>
      <c r="V39" s="23"/>
      <c r="W39" s="23"/>
    </row>
    <row r="40" spans="1:24" ht="15" customHeight="1" x14ac:dyDescent="0.25">
      <c r="A40" s="18" t="s">
        <v>69</v>
      </c>
      <c r="B40" s="39" t="s">
        <v>70</v>
      </c>
      <c r="C40" s="40">
        <v>1335625.206</v>
      </c>
      <c r="D40" s="40">
        <v>831418.42299999995</v>
      </c>
      <c r="E40" s="40">
        <v>504360.40399999998</v>
      </c>
      <c r="F40" s="40">
        <v>1403196.6569999999</v>
      </c>
      <c r="G40" s="40">
        <v>912071.6</v>
      </c>
      <c r="H40" s="40">
        <v>491278.05699999997</v>
      </c>
      <c r="I40" s="41">
        <v>95.183999999999997</v>
      </c>
      <c r="J40" s="41">
        <v>91.156999999999996</v>
      </c>
      <c r="K40" s="41">
        <v>102.663</v>
      </c>
      <c r="L40" s="40">
        <v>845797.01599999995</v>
      </c>
      <c r="M40" s="40">
        <v>531256.36899999995</v>
      </c>
      <c r="N40" s="40">
        <v>314791.52100000001</v>
      </c>
      <c r="O40" s="42">
        <v>157.91300000000001</v>
      </c>
      <c r="P40" s="42">
        <v>156.5</v>
      </c>
      <c r="Q40" s="42">
        <v>160.22</v>
      </c>
      <c r="R40" s="40">
        <f t="shared" si="3"/>
        <v>489828.19000000006</v>
      </c>
      <c r="S40" s="40">
        <f t="shared" si="4"/>
        <v>300162.054</v>
      </c>
      <c r="T40" s="40">
        <f t="shared" si="5"/>
        <v>189568.88299999997</v>
      </c>
      <c r="U40" s="23"/>
      <c r="V40" s="23"/>
      <c r="W40" s="23"/>
    </row>
    <row r="41" spans="1:24" ht="21.75" customHeight="1" x14ac:dyDescent="0.25">
      <c r="A41" s="37" t="s">
        <v>71</v>
      </c>
      <c r="B41" s="12" t="s">
        <v>72</v>
      </c>
      <c r="C41" s="26">
        <v>493045.234</v>
      </c>
      <c r="D41" s="26">
        <v>357178.05099999998</v>
      </c>
      <c r="E41" s="26">
        <v>136020.80600000001</v>
      </c>
      <c r="F41" s="26">
        <v>552438.05500000005</v>
      </c>
      <c r="G41" s="26">
        <v>420066.4</v>
      </c>
      <c r="H41" s="26">
        <v>132524.655</v>
      </c>
      <c r="I41" s="27">
        <v>89.248999999999995</v>
      </c>
      <c r="J41" s="27">
        <v>85.028999999999996</v>
      </c>
      <c r="K41" s="27">
        <v>102.63800000000001</v>
      </c>
      <c r="L41" s="26">
        <v>287391.913</v>
      </c>
      <c r="M41" s="26">
        <v>135575.09700000001</v>
      </c>
      <c r="N41" s="26">
        <v>152067.69</v>
      </c>
      <c r="O41" s="28">
        <v>171.55799999999999</v>
      </c>
      <c r="P41" s="28">
        <v>263.45400000000001</v>
      </c>
      <c r="Q41" s="28">
        <v>89.447999999999993</v>
      </c>
      <c r="R41" s="26">
        <f t="shared" si="3"/>
        <v>205653.321</v>
      </c>
      <c r="S41" s="26">
        <f t="shared" si="4"/>
        <v>221602.95399999997</v>
      </c>
      <c r="T41" s="26">
        <f t="shared" si="5"/>
        <v>-16046.883999999991</v>
      </c>
      <c r="U41" s="23"/>
      <c r="V41" s="23"/>
      <c r="W41" s="23"/>
      <c r="X41" s="23"/>
    </row>
    <row r="42" spans="1:24" ht="21.75" customHeight="1" x14ac:dyDescent="0.25">
      <c r="A42" s="43" t="s">
        <v>73</v>
      </c>
      <c r="B42" s="12" t="s">
        <v>74</v>
      </c>
      <c r="C42" s="26">
        <v>102658.215</v>
      </c>
      <c r="D42" s="26">
        <v>93688.254000000001</v>
      </c>
      <c r="E42" s="26">
        <v>8969.9609999999993</v>
      </c>
      <c r="F42" s="26">
        <v>93310.736999999994</v>
      </c>
      <c r="G42" s="26">
        <v>85220.5</v>
      </c>
      <c r="H42" s="26">
        <v>8090.2370000000001</v>
      </c>
      <c r="I42" s="27">
        <v>110.018</v>
      </c>
      <c r="J42" s="27">
        <v>109.93600000000001</v>
      </c>
      <c r="K42" s="27">
        <v>110.874</v>
      </c>
      <c r="L42" s="26">
        <v>78993.98</v>
      </c>
      <c r="M42" s="26">
        <v>74094.27</v>
      </c>
      <c r="N42" s="26">
        <v>4899.7089999999998</v>
      </c>
      <c r="O42" s="28">
        <v>129.95699999999999</v>
      </c>
      <c r="P42" s="28">
        <v>126.44499999999999</v>
      </c>
      <c r="Q42" s="28">
        <v>183.071</v>
      </c>
      <c r="R42" s="26">
        <f t="shared" si="3"/>
        <v>23664.235000000001</v>
      </c>
      <c r="S42" s="26">
        <f t="shared" si="4"/>
        <v>19593.983999999997</v>
      </c>
      <c r="T42" s="26">
        <f t="shared" si="5"/>
        <v>4070.2519999999995</v>
      </c>
      <c r="U42" s="23"/>
      <c r="V42" s="23"/>
      <c r="W42" s="23"/>
    </row>
    <row r="43" spans="1:24" ht="15.75" customHeight="1" x14ac:dyDescent="0.25">
      <c r="A43" s="43" t="s">
        <v>75</v>
      </c>
      <c r="B43" s="12" t="s">
        <v>76</v>
      </c>
      <c r="C43" s="26">
        <v>146838.48199999999</v>
      </c>
      <c r="D43" s="44">
        <v>87578.960999999996</v>
      </c>
      <c r="E43" s="44">
        <v>59259.521000000001</v>
      </c>
      <c r="F43" s="44">
        <v>151064.185</v>
      </c>
      <c r="G43" s="44">
        <v>90550.3</v>
      </c>
      <c r="H43" s="44">
        <v>60513.885000000002</v>
      </c>
      <c r="I43" s="45">
        <v>97.203000000000003</v>
      </c>
      <c r="J43" s="45">
        <v>96.718999999999994</v>
      </c>
      <c r="K43" s="45">
        <v>97.927000000000007</v>
      </c>
      <c r="L43" s="44">
        <v>110683.424</v>
      </c>
      <c r="M43" s="44">
        <v>83219.508000000002</v>
      </c>
      <c r="N43" s="44">
        <v>27463.916000000001</v>
      </c>
      <c r="O43" s="46">
        <v>132.66499999999999</v>
      </c>
      <c r="P43" s="46">
        <v>105.238</v>
      </c>
      <c r="Q43" s="46">
        <v>215.77199999999999</v>
      </c>
      <c r="R43" s="44">
        <f t="shared" si="3"/>
        <v>36155.05799999999</v>
      </c>
      <c r="S43" s="44">
        <f t="shared" si="4"/>
        <v>4359.4529999999941</v>
      </c>
      <c r="T43" s="44">
        <f t="shared" si="5"/>
        <v>31795.605</v>
      </c>
      <c r="U43" s="23"/>
      <c r="V43" s="23"/>
      <c r="W43" s="23"/>
    </row>
    <row r="44" spans="1:24" ht="21" customHeight="1" x14ac:dyDescent="0.25">
      <c r="A44" s="43" t="s">
        <v>77</v>
      </c>
      <c r="B44" s="12" t="s">
        <v>78</v>
      </c>
      <c r="C44" s="26">
        <v>269191.53600000002</v>
      </c>
      <c r="D44" s="26">
        <v>6142.3230000000003</v>
      </c>
      <c r="E44" s="26">
        <v>263049.21299999999</v>
      </c>
      <c r="F44" s="26">
        <v>258993.845</v>
      </c>
      <c r="G44" s="26">
        <v>6133</v>
      </c>
      <c r="H44" s="26">
        <v>252860.845</v>
      </c>
      <c r="I44" s="27">
        <v>103.937</v>
      </c>
      <c r="J44" s="27">
        <v>100.152</v>
      </c>
      <c r="K44" s="27">
        <v>104.029</v>
      </c>
      <c r="L44" s="26">
        <v>99562.33</v>
      </c>
      <c r="M44" s="26">
        <v>1553.7670000000001</v>
      </c>
      <c r="N44" s="26">
        <v>98008.562999999995</v>
      </c>
      <c r="O44" s="28">
        <v>270.375</v>
      </c>
      <c r="P44" s="28">
        <v>395.31799999999998</v>
      </c>
      <c r="Q44" s="28">
        <v>268.39400000000001</v>
      </c>
      <c r="R44" s="26">
        <f t="shared" si="3"/>
        <v>169629.20600000001</v>
      </c>
      <c r="S44" s="26">
        <f t="shared" si="4"/>
        <v>4588.5560000000005</v>
      </c>
      <c r="T44" s="26">
        <f t="shared" si="5"/>
        <v>165040.65</v>
      </c>
      <c r="U44" s="23"/>
      <c r="V44" s="23"/>
      <c r="W44" s="23"/>
    </row>
    <row r="45" spans="1:24" ht="13.5" customHeight="1" x14ac:dyDescent="0.25">
      <c r="A45" s="43" t="s">
        <v>79</v>
      </c>
      <c r="B45" s="12" t="s">
        <v>80</v>
      </c>
      <c r="C45" s="26">
        <v>98.668999999999997</v>
      </c>
      <c r="D45" s="26">
        <v>98.668999999999997</v>
      </c>
      <c r="E45" s="26" t="s">
        <v>24</v>
      </c>
      <c r="F45" s="26">
        <v>108.4</v>
      </c>
      <c r="G45" s="26">
        <v>108.4</v>
      </c>
      <c r="H45" s="26" t="s">
        <v>24</v>
      </c>
      <c r="I45" s="27">
        <v>91.022999999999996</v>
      </c>
      <c r="J45" s="27">
        <v>91.022999999999996</v>
      </c>
      <c r="K45" s="27" t="s">
        <v>24</v>
      </c>
      <c r="L45" s="26">
        <v>108.419</v>
      </c>
      <c r="M45" s="26">
        <v>108.419</v>
      </c>
      <c r="N45" s="26" t="s">
        <v>24</v>
      </c>
      <c r="O45" s="28">
        <v>91.007000000000005</v>
      </c>
      <c r="P45" s="28">
        <v>91.007000000000005</v>
      </c>
      <c r="Q45" s="28" t="s">
        <v>24</v>
      </c>
      <c r="R45" s="26">
        <f t="shared" si="3"/>
        <v>-9.75</v>
      </c>
      <c r="S45" s="26">
        <f t="shared" si="4"/>
        <v>-9.75</v>
      </c>
      <c r="T45" s="26"/>
      <c r="U45" s="23"/>
      <c r="V45" s="23"/>
      <c r="W45" s="23"/>
    </row>
    <row r="46" spans="1:24" ht="14.25" customHeight="1" x14ac:dyDescent="0.25">
      <c r="A46" s="43" t="s">
        <v>81</v>
      </c>
      <c r="B46" s="12" t="s">
        <v>82</v>
      </c>
      <c r="C46" s="26">
        <v>319136.80499999999</v>
      </c>
      <c r="D46" s="26">
        <v>285944.391</v>
      </c>
      <c r="E46" s="26">
        <v>33192.413999999997</v>
      </c>
      <c r="F46" s="26">
        <v>342696.016</v>
      </c>
      <c r="G46" s="26">
        <v>309213</v>
      </c>
      <c r="H46" s="26">
        <v>33483.016000000003</v>
      </c>
      <c r="I46" s="27">
        <v>93.125</v>
      </c>
      <c r="J46" s="27">
        <v>92.474999999999994</v>
      </c>
      <c r="K46" s="27">
        <v>99.132000000000005</v>
      </c>
      <c r="L46" s="26">
        <v>263945.40399999998</v>
      </c>
      <c r="M46" s="26">
        <v>236579.15700000001</v>
      </c>
      <c r="N46" s="26">
        <v>27366.246999999999</v>
      </c>
      <c r="O46" s="28">
        <v>120.91</v>
      </c>
      <c r="P46" s="28">
        <v>120.866</v>
      </c>
      <c r="Q46" s="28">
        <v>121.29</v>
      </c>
      <c r="R46" s="26">
        <f t="shared" si="3"/>
        <v>55191.401000000013</v>
      </c>
      <c r="S46" s="26">
        <f t="shared" si="4"/>
        <v>49365.233999999997</v>
      </c>
      <c r="T46" s="26">
        <f t="shared" si="5"/>
        <v>5826.1669999999976</v>
      </c>
      <c r="U46" s="23"/>
      <c r="V46" s="23"/>
      <c r="W46" s="23"/>
    </row>
    <row r="47" spans="1:24" ht="16.5" customHeight="1" x14ac:dyDescent="0.25">
      <c r="A47" s="43" t="s">
        <v>83</v>
      </c>
      <c r="B47" s="12" t="s">
        <v>84</v>
      </c>
      <c r="C47" s="26">
        <f>D47+E47</f>
        <v>5706.7910000000002</v>
      </c>
      <c r="D47" s="26">
        <v>2037.1590000000001</v>
      </c>
      <c r="E47" s="26">
        <v>3669.6320000000001</v>
      </c>
      <c r="F47" s="26">
        <v>4534.01</v>
      </c>
      <c r="G47" s="26">
        <v>780</v>
      </c>
      <c r="H47" s="26">
        <v>3754.01</v>
      </c>
      <c r="I47" s="27">
        <v>131.63800000000001</v>
      </c>
      <c r="J47" s="27">
        <v>294.726</v>
      </c>
      <c r="K47" s="27">
        <v>97.751999999999995</v>
      </c>
      <c r="L47" s="26">
        <v>5114.8469999999998</v>
      </c>
      <c r="M47" s="26">
        <v>831.20799999999997</v>
      </c>
      <c r="N47" s="26">
        <v>4283.6390000000001</v>
      </c>
      <c r="O47" s="28">
        <v>116.69</v>
      </c>
      <c r="P47" s="28">
        <v>276.56799999999998</v>
      </c>
      <c r="Q47" s="28">
        <v>85.665999999999997</v>
      </c>
      <c r="R47" s="26">
        <f t="shared" si="3"/>
        <v>591.94400000000041</v>
      </c>
      <c r="S47" s="26">
        <f t="shared" si="4"/>
        <v>1205.951</v>
      </c>
      <c r="T47" s="26">
        <f t="shared" si="5"/>
        <v>-614.00700000000006</v>
      </c>
      <c r="U47" s="23"/>
      <c r="V47" s="23"/>
      <c r="W47" s="23"/>
    </row>
    <row r="48" spans="1:24" ht="18" hidden="1" customHeight="1" x14ac:dyDescent="0.25">
      <c r="A48" s="37" t="s">
        <v>85</v>
      </c>
      <c r="B48" s="12" t="s">
        <v>86</v>
      </c>
      <c r="C48" s="26">
        <v>1312.2270000000001</v>
      </c>
      <c r="D48" s="26">
        <v>1511.0840000000001</v>
      </c>
      <c r="E48" s="26">
        <v>-198.857</v>
      </c>
      <c r="F48" s="26">
        <v>-51.41</v>
      </c>
      <c r="G48" s="26" t="s">
        <v>24</v>
      </c>
      <c r="H48" s="26">
        <v>-51.41</v>
      </c>
      <c r="I48" s="27">
        <v>-2552.4740000000002</v>
      </c>
      <c r="J48" s="27" t="s">
        <v>24</v>
      </c>
      <c r="K48" s="27">
        <v>386.80599999999998</v>
      </c>
      <c r="L48" s="26">
        <v>3.3</v>
      </c>
      <c r="M48" s="26">
        <v>705.05700000000002</v>
      </c>
      <c r="N48" s="26">
        <v>-701.75699999999995</v>
      </c>
      <c r="O48" s="28">
        <v>39764.455000000002</v>
      </c>
      <c r="P48" s="28">
        <v>214.321</v>
      </c>
      <c r="Q48" s="28">
        <v>28.337</v>
      </c>
      <c r="R48" s="26">
        <f t="shared" si="3"/>
        <v>1308.9270000000001</v>
      </c>
      <c r="S48" s="26">
        <f t="shared" si="4"/>
        <v>806.02700000000004</v>
      </c>
      <c r="T48" s="26">
        <f t="shared" si="5"/>
        <v>502.9</v>
      </c>
      <c r="V48" s="23"/>
      <c r="W48" s="23"/>
    </row>
    <row r="49" spans="1:23" ht="19.5" hidden="1" customHeight="1" x14ac:dyDescent="0.25">
      <c r="A49" s="47" t="s">
        <v>87</v>
      </c>
      <c r="B49" s="12" t="s">
        <v>88</v>
      </c>
      <c r="C49" s="26">
        <v>4284.6440000000002</v>
      </c>
      <c r="D49" s="26">
        <v>787.77499999999998</v>
      </c>
      <c r="E49" s="26">
        <v>3496.8690000000001</v>
      </c>
      <c r="F49" s="26">
        <v>4255.87</v>
      </c>
      <c r="G49" s="26">
        <v>780</v>
      </c>
      <c r="H49" s="26">
        <v>3475.87</v>
      </c>
      <c r="I49" s="27">
        <v>100.676</v>
      </c>
      <c r="J49" s="27">
        <v>100.997</v>
      </c>
      <c r="K49" s="27">
        <v>100.604</v>
      </c>
      <c r="L49" s="26">
        <v>4963.91</v>
      </c>
      <c r="M49" s="26">
        <v>126.151</v>
      </c>
      <c r="N49" s="26">
        <v>4837.7579999999998</v>
      </c>
      <c r="O49" s="28">
        <v>86.316000000000003</v>
      </c>
      <c r="P49" s="28">
        <v>624.47</v>
      </c>
      <c r="Q49" s="28">
        <v>72.283000000000001</v>
      </c>
      <c r="R49" s="26">
        <f t="shared" si="3"/>
        <v>-679.26599999999962</v>
      </c>
      <c r="S49" s="26">
        <f t="shared" si="4"/>
        <v>661.62400000000002</v>
      </c>
      <c r="T49" s="26">
        <f t="shared" si="5"/>
        <v>-1340.8889999999997</v>
      </c>
      <c r="V49" s="23"/>
      <c r="W49" s="23"/>
    </row>
    <row r="50" spans="1:23" ht="17.25" hidden="1" customHeight="1" x14ac:dyDescent="0.25">
      <c r="A50" s="48" t="s">
        <v>89</v>
      </c>
      <c r="B50" s="12" t="s">
        <v>90</v>
      </c>
      <c r="C50" s="26" t="s">
        <v>24</v>
      </c>
      <c r="D50" s="26" t="s">
        <v>24</v>
      </c>
      <c r="E50" s="26" t="s">
        <v>24</v>
      </c>
      <c r="F50" s="26" t="s">
        <v>24</v>
      </c>
      <c r="G50" s="26" t="s">
        <v>24</v>
      </c>
      <c r="H50" s="26" t="s">
        <v>24</v>
      </c>
      <c r="I50" s="27" t="s">
        <v>24</v>
      </c>
      <c r="J50" s="27" t="s">
        <v>24</v>
      </c>
      <c r="K50" s="27" t="s">
        <v>24</v>
      </c>
      <c r="L50" s="26" t="s">
        <v>24</v>
      </c>
      <c r="M50" s="26" t="s">
        <v>24</v>
      </c>
      <c r="N50" s="26" t="s">
        <v>24</v>
      </c>
      <c r="O50" s="28" t="s">
        <v>24</v>
      </c>
      <c r="P50" s="28" t="s">
        <v>24</v>
      </c>
      <c r="Q50" s="28" t="s">
        <v>24</v>
      </c>
      <c r="R50" s="26" t="e">
        <f t="shared" si="3"/>
        <v>#VALUE!</v>
      </c>
      <c r="S50" s="26" t="e">
        <f t="shared" si="4"/>
        <v>#VALUE!</v>
      </c>
      <c r="T50" s="26" t="e">
        <f t="shared" si="5"/>
        <v>#VALUE!</v>
      </c>
      <c r="V50" s="23"/>
      <c r="W50" s="23"/>
    </row>
    <row r="51" spans="1:23" ht="21" hidden="1" customHeight="1" x14ac:dyDescent="0.25">
      <c r="A51" s="48" t="s">
        <v>91</v>
      </c>
      <c r="B51" s="12" t="s">
        <v>92</v>
      </c>
      <c r="C51" s="26" t="s">
        <v>24</v>
      </c>
      <c r="D51" s="26" t="s">
        <v>24</v>
      </c>
      <c r="E51" s="26" t="s">
        <v>24</v>
      </c>
      <c r="F51" s="26" t="s">
        <v>24</v>
      </c>
      <c r="G51" s="26" t="s">
        <v>24</v>
      </c>
      <c r="H51" s="26" t="s">
        <v>24</v>
      </c>
      <c r="I51" s="27" t="s">
        <v>24</v>
      </c>
      <c r="J51" s="27" t="s">
        <v>24</v>
      </c>
      <c r="K51" s="27" t="s">
        <v>24</v>
      </c>
      <c r="L51" s="26" t="s">
        <v>24</v>
      </c>
      <c r="M51" s="26" t="s">
        <v>24</v>
      </c>
      <c r="N51" s="26" t="s">
        <v>24</v>
      </c>
      <c r="O51" s="28" t="s">
        <v>24</v>
      </c>
      <c r="P51" s="28" t="s">
        <v>24</v>
      </c>
      <c r="Q51" s="28" t="s">
        <v>24</v>
      </c>
      <c r="R51" s="26" t="e">
        <f t="shared" si="3"/>
        <v>#VALUE!</v>
      </c>
      <c r="S51" s="26" t="e">
        <f t="shared" si="4"/>
        <v>#VALUE!</v>
      </c>
      <c r="T51" s="26" t="e">
        <f t="shared" si="5"/>
        <v>#VALUE!</v>
      </c>
      <c r="V51" s="23"/>
      <c r="W51" s="23"/>
    </row>
    <row r="52" spans="1:23" ht="53.25" hidden="1" customHeight="1" x14ac:dyDescent="0.25">
      <c r="A52" s="37" t="s">
        <v>93</v>
      </c>
      <c r="B52" s="12" t="s">
        <v>94</v>
      </c>
      <c r="C52" s="26" t="s">
        <v>24</v>
      </c>
      <c r="D52" s="26" t="s">
        <v>24</v>
      </c>
      <c r="E52" s="26" t="s">
        <v>24</v>
      </c>
      <c r="F52" s="26" t="s">
        <v>24</v>
      </c>
      <c r="G52" s="26" t="s">
        <v>24</v>
      </c>
      <c r="H52" s="26" t="s">
        <v>24</v>
      </c>
      <c r="I52" s="27" t="s">
        <v>24</v>
      </c>
      <c r="J52" s="27" t="s">
        <v>24</v>
      </c>
      <c r="K52" s="27" t="s">
        <v>24</v>
      </c>
      <c r="L52" s="26" t="s">
        <v>24</v>
      </c>
      <c r="M52" s="26" t="s">
        <v>24</v>
      </c>
      <c r="N52" s="26" t="s">
        <v>24</v>
      </c>
      <c r="O52" s="28" t="s">
        <v>24</v>
      </c>
      <c r="P52" s="28" t="s">
        <v>24</v>
      </c>
      <c r="Q52" s="28" t="s">
        <v>24</v>
      </c>
      <c r="R52" s="26" t="e">
        <f t="shared" si="3"/>
        <v>#VALUE!</v>
      </c>
      <c r="S52" s="26" t="e">
        <f t="shared" si="4"/>
        <v>#VALUE!</v>
      </c>
      <c r="T52" s="26" t="e">
        <f t="shared" si="5"/>
        <v>#VALUE!</v>
      </c>
      <c r="V52" s="23"/>
      <c r="W52" s="23"/>
    </row>
    <row r="53" spans="1:23" ht="21" hidden="1" customHeight="1" x14ac:dyDescent="0.25">
      <c r="A53" s="49" t="s">
        <v>95</v>
      </c>
      <c r="B53" s="12"/>
      <c r="C53" s="26" t="s">
        <v>24</v>
      </c>
      <c r="D53" s="26" t="s">
        <v>24</v>
      </c>
      <c r="E53" s="26" t="s">
        <v>24</v>
      </c>
      <c r="F53" s="26" t="s">
        <v>24</v>
      </c>
      <c r="G53" s="26" t="s">
        <v>24</v>
      </c>
      <c r="H53" s="26" t="s">
        <v>24</v>
      </c>
      <c r="I53" s="27" t="s">
        <v>24</v>
      </c>
      <c r="J53" s="27" t="s">
        <v>24</v>
      </c>
      <c r="K53" s="27" t="s">
        <v>24</v>
      </c>
      <c r="L53" s="26" t="s">
        <v>24</v>
      </c>
      <c r="M53" s="26" t="s">
        <v>24</v>
      </c>
      <c r="N53" s="26" t="s">
        <v>24</v>
      </c>
      <c r="O53" s="28" t="s">
        <v>24</v>
      </c>
      <c r="P53" s="28" t="s">
        <v>24</v>
      </c>
      <c r="Q53" s="28" t="s">
        <v>24</v>
      </c>
      <c r="R53" s="26" t="e">
        <f t="shared" si="3"/>
        <v>#VALUE!</v>
      </c>
      <c r="S53" s="26" t="e">
        <f t="shared" si="4"/>
        <v>#VALUE!</v>
      </c>
      <c r="T53" s="26" t="e">
        <f t="shared" si="5"/>
        <v>#VALUE!</v>
      </c>
      <c r="V53" s="23"/>
      <c r="W53" s="23"/>
    </row>
    <row r="54" spans="1:23" ht="18.75" customHeight="1" x14ac:dyDescent="0.25">
      <c r="A54" s="43" t="s">
        <v>96</v>
      </c>
      <c r="B54" s="12" t="s">
        <v>97</v>
      </c>
      <c r="C54" s="26">
        <v>7561.72</v>
      </c>
      <c r="D54" s="26">
        <v>5325</v>
      </c>
      <c r="E54" s="26">
        <v>2236.7199999999998</v>
      </c>
      <c r="F54" s="26">
        <v>7218.86</v>
      </c>
      <c r="G54" s="26">
        <v>5200</v>
      </c>
      <c r="H54" s="26">
        <v>2018.86</v>
      </c>
      <c r="I54" s="27">
        <v>104.75</v>
      </c>
      <c r="J54" s="27">
        <v>102.404</v>
      </c>
      <c r="K54" s="27">
        <v>110.791</v>
      </c>
      <c r="L54" s="26">
        <v>13190.694</v>
      </c>
      <c r="M54" s="26">
        <v>8839.7999999999993</v>
      </c>
      <c r="N54" s="26">
        <v>4350.8940000000002</v>
      </c>
      <c r="O54" s="28">
        <v>57.326000000000001</v>
      </c>
      <c r="P54" s="28">
        <v>60.238999999999997</v>
      </c>
      <c r="Q54" s="28">
        <v>51.408000000000001</v>
      </c>
      <c r="R54" s="26">
        <f t="shared" si="3"/>
        <v>-5628.9739999999993</v>
      </c>
      <c r="S54" s="26">
        <f t="shared" si="4"/>
        <v>-3514.7999999999993</v>
      </c>
      <c r="T54" s="26">
        <f t="shared" si="5"/>
        <v>-2114.1740000000004</v>
      </c>
    </row>
    <row r="55" spans="1:23" hidden="1" x14ac:dyDescent="0.25">
      <c r="A55" s="57" t="s">
        <v>101</v>
      </c>
      <c r="B55" s="58"/>
      <c r="C55" s="59">
        <f>D55+E55</f>
        <v>4013791.5150000001</v>
      </c>
      <c r="D55" s="59">
        <v>3852673.5449999999</v>
      </c>
      <c r="E55" s="59">
        <f>E21</f>
        <v>161117.97</v>
      </c>
      <c r="F55" s="59">
        <f>G55+H55</f>
        <v>4136127.7549999999</v>
      </c>
      <c r="G55" s="59">
        <v>3987287.3</v>
      </c>
      <c r="H55" s="59">
        <f>H21</f>
        <v>148840.45499999999</v>
      </c>
      <c r="I55" s="60">
        <f>C55*100/F55</f>
        <v>97.042251902105477</v>
      </c>
      <c r="J55" s="60">
        <f t="shared" ref="J55:K55" si="6">D55*100/G55</f>
        <v>96.623926372197971</v>
      </c>
      <c r="K55" s="60">
        <f t="shared" si="6"/>
        <v>108.2487755093197</v>
      </c>
      <c r="L55" s="59">
        <f>M55+N55</f>
        <v>3960749.594</v>
      </c>
      <c r="M55" s="59">
        <v>3825525.0219999999</v>
      </c>
      <c r="N55" s="59">
        <f>N21</f>
        <v>135224.57199999999</v>
      </c>
      <c r="O55" s="61">
        <f>C55*100/L55</f>
        <v>101.33918895252432</v>
      </c>
      <c r="P55" s="61">
        <f t="shared" ref="P55:Q55" si="7">D55*100/M55</f>
        <v>100.70966789771008</v>
      </c>
      <c r="Q55" s="61">
        <f t="shared" si="7"/>
        <v>119.14844145337729</v>
      </c>
      <c r="R55" s="59">
        <f>S55+T55</f>
        <v>662523.0419999999</v>
      </c>
      <c r="S55" s="59">
        <f t="shared" si="4"/>
        <v>27148.523000000045</v>
      </c>
      <c r="T55" s="59">
        <f>T15</f>
        <v>635374.51899999985</v>
      </c>
    </row>
  </sheetData>
  <mergeCells count="25">
    <mergeCell ref="R11:R12"/>
    <mergeCell ref="S11:T11"/>
    <mergeCell ref="C4:T4"/>
    <mergeCell ref="I11:I12"/>
    <mergeCell ref="J11:K11"/>
    <mergeCell ref="L11:L12"/>
    <mergeCell ref="M11:N11"/>
    <mergeCell ref="O11:O12"/>
    <mergeCell ref="P11:Q11"/>
    <mergeCell ref="A1:T1"/>
    <mergeCell ref="A2:T2"/>
    <mergeCell ref="A3:T3"/>
    <mergeCell ref="F5:H5"/>
    <mergeCell ref="A9:A12"/>
    <mergeCell ref="B9:B12"/>
    <mergeCell ref="C9:E10"/>
    <mergeCell ref="F9:H10"/>
    <mergeCell ref="I9:K10"/>
    <mergeCell ref="L9:N10"/>
    <mergeCell ref="O9:Q10"/>
    <mergeCell ref="R9:T10"/>
    <mergeCell ref="C11:C12"/>
    <mergeCell ref="D11:E11"/>
    <mergeCell ref="F11:F12"/>
    <mergeCell ref="G11:H11"/>
  </mergeCells>
  <pageMargins left="0.11811023622047245" right="0.11811023622047245" top="0.15748031496062992" bottom="0.15748031496062992" header="0.31496062992125984" footer="0.31496062992125984"/>
  <pageSetup paperSize="9" scale="7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305322&lt;/Code&gt;&#10;  &lt;DocLink&gt;1817835&lt;/DocLink&gt;&#10;  &lt;DocName&gt;Анализ поступлений налоговых и неналоговых доходов в консолидированный бюджет Республики Алтай&lt;/DocName&gt;&#10;  &lt;VariantName&gt;0305322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4D329F-DD42-4582-9044-BAA319C430D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Петенева Светлана Александровна</dc:creator>
  <cp:lastModifiedBy>Peteneva</cp:lastModifiedBy>
  <cp:lastPrinted>2023-07-04T04:36:07Z</cp:lastPrinted>
  <dcterms:created xsi:type="dcterms:W3CDTF">2023-03-16T03:46:15Z</dcterms:created>
  <dcterms:modified xsi:type="dcterms:W3CDTF">2023-07-19T06:07:10Z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поступлений налоговых и неналоговых доходов в консолидированный бюджет Республики Алтай</vt:lpwstr>
  </property>
  <property fmtid="{D5CDD505-2E9C-101B-9397-08002B2CF9AE}" pid="3" name="Название отчета">
    <vt:lpwstr>0305322.xlsx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psa</vt:lpwstr>
  </property>
  <property fmtid="{D5CDD505-2E9C-101B-9397-08002B2CF9AE}" pid="10" name="Шаблон">
    <vt:lpwstr>0305322.xlt</vt:lpwstr>
  </property>
  <property fmtid="{D5CDD505-2E9C-101B-9397-08002B2CF9AE}" pid="11" name="Локальная база">
    <vt:lpwstr>не используется</vt:lpwstr>
  </property>
</Properties>
</file>