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2027-2029\Сверка исходных данных\Сверка МО\Сайт\"/>
    </mc:Choice>
  </mc:AlternateContent>
  <bookViews>
    <workbookView xWindow="0" yWindow="0" windowWidth="28800" windowHeight="12345" tabRatio="597" activeTab="3"/>
  </bookViews>
  <sheets>
    <sheet name="Кош-Агач" sheetId="2" r:id="rId1"/>
    <sheet name="Улаган" sheetId="6" r:id="rId2"/>
    <sheet name="Усть-Кан" sheetId="7" r:id="rId3"/>
    <sheet name="Онгудай" sheetId="4" r:id="rId4"/>
    <sheet name="Шебалино" sheetId="11" r:id="rId5"/>
    <sheet name="Усть-Кокса" sheetId="8" r:id="rId6"/>
    <sheet name="Турочак" sheetId="5" r:id="rId7"/>
    <sheet name="Майма" sheetId="3" r:id="rId8"/>
    <sheet name="Чоя" sheetId="10" r:id="rId9"/>
    <sheet name="Чемал" sheetId="9" r:id="rId10"/>
    <sheet name="Горно-Алтайск" sheetId="1" r:id="rId11"/>
  </sheets>
  <externalReferences>
    <externalReference r:id="rId12"/>
    <externalReference r:id="rId13"/>
    <externalReference r:id="rId14"/>
    <externalReference r:id="rId15"/>
    <externalReference r:id="rId16"/>
  </externalReferences>
  <definedNames>
    <definedName name="_xlnm.Print_Titles" localSheetId="10">'Горно-Алтайск'!$7:$9</definedName>
    <definedName name="_xlnm.Print_Titles" localSheetId="0">'Кош-Агач'!$7:$9</definedName>
    <definedName name="_xlnm.Print_Titles" localSheetId="7">Майма!$7:$9</definedName>
    <definedName name="_xlnm.Print_Titles" localSheetId="3">Онгудай!$7:$9</definedName>
    <definedName name="_xlnm.Print_Titles" localSheetId="6">Турочак!$7:$9</definedName>
    <definedName name="_xlnm.Print_Titles" localSheetId="1">Улаган!$7:$9</definedName>
    <definedName name="_xlnm.Print_Titles" localSheetId="2">'Усть-Кан'!$7:$9</definedName>
    <definedName name="_xlnm.Print_Titles" localSheetId="5">'Усть-Кокса'!$7:$9</definedName>
    <definedName name="_xlnm.Print_Titles" localSheetId="9">Чемал!$7:$9</definedName>
    <definedName name="_xlnm.Print_Titles" localSheetId="8">Чоя!$7:$9</definedName>
    <definedName name="_xlnm.Print_Titles" localSheetId="4">Шебалино!$7:$9</definedName>
    <definedName name="_xlnm.Print_Area" localSheetId="10">'Горно-Алтайск'!$A$1:$G$37</definedName>
    <definedName name="_xlnm.Print_Area" localSheetId="0">'Кош-Агач'!$A$1:$G$38</definedName>
    <definedName name="_xlnm.Print_Area" localSheetId="7">Майма!$A$1:$G$37</definedName>
    <definedName name="_xlnm.Print_Area" localSheetId="3">Онгудай!$A$1:$G$38</definedName>
    <definedName name="_xlnm.Print_Area" localSheetId="6">Турочак!$A$1:$G$37</definedName>
    <definedName name="_xlnm.Print_Area" localSheetId="1">Улаган!$A$1:$G$39</definedName>
    <definedName name="_xlnm.Print_Area" localSheetId="2">'Усть-Кан'!$A$1:$G$38</definedName>
    <definedName name="_xlnm.Print_Area" localSheetId="5">'Усть-Кокса'!$A$1:$G$37</definedName>
    <definedName name="_xlnm.Print_Area" localSheetId="9">Чемал!$A$1:$G$37</definedName>
    <definedName name="_xlnm.Print_Area" localSheetId="8">Чоя!$A$1:$G$37</definedName>
    <definedName name="_xlnm.Print_Area" localSheetId="4">Шебалино!$A$1:$G$37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6" l="1"/>
  <c r="E31" i="10" l="1"/>
  <c r="E31" i="5"/>
  <c r="E30" i="1"/>
  <c r="E30" i="9"/>
  <c r="E30" i="10"/>
  <c r="E30" i="3"/>
  <c r="E30" i="5"/>
  <c r="E30" i="8"/>
  <c r="E30" i="11"/>
  <c r="E30" i="4"/>
  <c r="E30" i="7"/>
  <c r="E30" i="6"/>
  <c r="E30" i="2"/>
  <c r="E29" i="1" l="1"/>
  <c r="E28" i="1"/>
  <c r="E29" i="9"/>
  <c r="E28" i="9"/>
  <c r="E29" i="10"/>
  <c r="E28" i="10"/>
  <c r="E29" i="3"/>
  <c r="E28" i="3"/>
  <c r="E29" i="5"/>
  <c r="E28" i="5"/>
  <c r="E29" i="8"/>
  <c r="E28" i="8"/>
  <c r="E29" i="11"/>
  <c r="E28" i="11"/>
  <c r="E29" i="4"/>
  <c r="E28" i="4"/>
  <c r="E29" i="7"/>
  <c r="E28" i="7"/>
  <c r="E29" i="6"/>
  <c r="E28" i="6"/>
  <c r="E29" i="2"/>
  <c r="E28" i="2"/>
  <c r="E24" i="9" l="1"/>
  <c r="E23" i="9"/>
  <c r="E24" i="10"/>
  <c r="E24" i="3"/>
  <c r="E24" i="5"/>
  <c r="E24" i="8"/>
  <c r="E24" i="11"/>
  <c r="E24" i="4"/>
  <c r="E23" i="4"/>
  <c r="E24" i="7"/>
  <c r="E24" i="2"/>
  <c r="E24" i="1"/>
  <c r="E18" i="1" l="1"/>
  <c r="E17" i="1"/>
  <c r="E18" i="9"/>
  <c r="E17" i="9"/>
  <c r="E18" i="10"/>
  <c r="E17" i="10"/>
  <c r="E18" i="3"/>
  <c r="E17" i="3"/>
  <c r="E18" i="5"/>
  <c r="E17" i="5"/>
  <c r="E18" i="8"/>
  <c r="E17" i="8"/>
  <c r="E18" i="11"/>
  <c r="E17" i="11"/>
  <c r="E18" i="4"/>
  <c r="E17" i="4"/>
  <c r="E18" i="7"/>
  <c r="E17" i="7"/>
  <c r="E18" i="6"/>
  <c r="E17" i="6"/>
  <c r="E18" i="2"/>
  <c r="E17" i="2"/>
  <c r="E21" i="1" l="1"/>
  <c r="E20" i="1"/>
  <c r="E21" i="9"/>
  <c r="E20" i="9"/>
  <c r="E21" i="10"/>
  <c r="E20" i="10"/>
  <c r="E21" i="3"/>
  <c r="E20" i="3"/>
  <c r="E21" i="5"/>
  <c r="E20" i="5"/>
  <c r="E21" i="8"/>
  <c r="E20" i="8"/>
  <c r="E21" i="11"/>
  <c r="E20" i="11"/>
  <c r="E21" i="4"/>
  <c r="E20" i="4"/>
  <c r="E21" i="7"/>
  <c r="E20" i="7"/>
  <c r="E27" i="6" l="1"/>
  <c r="E27" i="7"/>
  <c r="E27" i="4"/>
  <c r="E27" i="11"/>
  <c r="E27" i="8"/>
  <c r="E27" i="5"/>
  <c r="E27" i="3"/>
  <c r="E27" i="10"/>
  <c r="E27" i="9"/>
  <c r="E27" i="1"/>
  <c r="E27" i="2"/>
</calcChain>
</file>

<file path=xl/sharedStrings.xml><?xml version="1.0" encoding="utf-8"?>
<sst xmlns="http://schemas.openxmlformats.org/spreadsheetml/2006/main" count="1002" uniqueCount="46">
  <si>
    <t>Муниципальное образование_г. Горно-Алтайск_</t>
  </si>
  <si>
    <t>показатель</t>
  </si>
  <si>
    <t>период</t>
  </si>
  <si>
    <t>ед. измерения</t>
  </si>
  <si>
    <t>значение показателя по данным МФ РА</t>
  </si>
  <si>
    <t>значение показателя по данным МО</t>
  </si>
  <si>
    <t>согласованное значение показателя</t>
  </si>
  <si>
    <t>тыс. руб.</t>
  </si>
  <si>
    <t>Налог, взимаемый в связи с применением упрощенной системы налогообложения</t>
  </si>
  <si>
    <t>Налог, взимаемый в связи с применением патентной системы налогообложения</t>
  </si>
  <si>
    <t>Единый сельскохозяйственный налог</t>
  </si>
  <si>
    <t>Налог на имущество физических лиц</t>
  </si>
  <si>
    <t>Налог на имущество организаций</t>
  </si>
  <si>
    <t>Глава муниципального образования</t>
  </si>
  <si>
    <t>_____________________________________________</t>
  </si>
  <si>
    <t>________________</t>
  </si>
  <si>
    <t xml:space="preserve">     (подпись)</t>
  </si>
  <si>
    <t>Муниципальное образование_Кош-Агачский район_</t>
  </si>
  <si>
    <t>Муниципальное образование_Майминский район_</t>
  </si>
  <si>
    <t>Муниципальное образование_Онгудайский район_</t>
  </si>
  <si>
    <t>Муниципальное образование_Турочакский район_</t>
  </si>
  <si>
    <t>Муниципальное образование_Улаганский район_</t>
  </si>
  <si>
    <t>Муниципальное образование_Усть-Канский район_</t>
  </si>
  <si>
    <t>Муниципальное образование_Усть-Коксинский район_</t>
  </si>
  <si>
    <t>Муниципальное образование_Чемальский район_</t>
  </si>
  <si>
    <t>Муниципальное образование_Чойский район__</t>
  </si>
  <si>
    <t>Муниципальное образование_Шебалинский район__</t>
  </si>
  <si>
    <t xml:space="preserve"> </t>
  </si>
  <si>
    <t>2024 год</t>
  </si>
  <si>
    <t>Налог на доходы физических лиц</t>
  </si>
  <si>
    <t>сумма исчисленного налога на доходы физических лиц</t>
  </si>
  <si>
    <t>сумма исчисленного единого сельскохозяйственного налога</t>
  </si>
  <si>
    <t>Земельный налог с организаций</t>
  </si>
  <si>
    <t>Земельный налог с физических лиц</t>
  </si>
  <si>
    <t xml:space="preserve">сумма налога на добычу полезных ископаемых, подлежащая уплате в бюджет </t>
  </si>
  <si>
    <t>сумма налога на имущество организаций, исчисленная к уплате в бюджет</t>
  </si>
  <si>
    <t>сумма исчисленного налога, взимаемого в связи с применением патентной системы налогообложения</t>
  </si>
  <si>
    <t xml:space="preserve">Налогу на добычу общераспространенных полезных ископаемых </t>
  </si>
  <si>
    <t>Перечень исходных данных, необходимых для осуществления оценки налогового потенциала муниципальных образований в Республике Алтай на очередной финансовый год и плановый период  для проведения расчетов распределения межбюджетных трансфертов из республиканского бюджета Республики Алтай на очередной финансовый год и плановый период</t>
  </si>
  <si>
    <t>сумма налога, взимаемого в связи с применением упрощенной системы налогообложения</t>
  </si>
  <si>
    <t>2025 год</t>
  </si>
  <si>
    <t>1 полугодие 2026 года</t>
  </si>
  <si>
    <t>сумма земельного налога, подлежащая уплате в бюджет с учетом налоговых льгот</t>
  </si>
  <si>
    <t>сумма налога на имущество физических лиц, подлежащая уплате в бюджет, с учетом налоговых льгот</t>
  </si>
  <si>
    <t>Налог на добычу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углеводородного сырья, природных алмазов и общераспространенных полезных ископаемых, угля коксующегося, железных руд, апатит-магнетитовых, апатит-штаффелитовых и маложелезистых апатитовых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</si>
  <si>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>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</si>
</sst>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2" borderId="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3" fontId="3" fillId="0" borderId="15" xfId="1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vertical="top" wrapText="1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1" fillId="0" borderId="0" xfId="0" applyFont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0;&#1088;&#1086;&#1074;&#1072;&#1085;&#1080;&#1077;%20&#1076;&#1086;&#1093;&#1086;&#1076;&#1086;&#1074;/&#1054;&#1058;&#1044;&#1045;&#1051;/&#1041;&#1102;&#1076;&#1078;&#1077;&#1090;%20&#1052;&#1054;%202027-2029&#1075;&#1075;/&#1055;&#1057;&#1053;/&#1056;&#1072;&#1089;&#1095;&#1077;&#1090;%20&#1055;&#1044;%20&#1080;%20&#1053;&#1055;%20&#1085;&#1072;%202027-2029%20&#1075;&#107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0;&#1088;&#1086;&#1074;&#1072;&#1085;&#1080;&#1077;%20&#1076;&#1086;&#1093;&#1086;&#1076;&#1086;&#1074;/&#1054;&#1058;&#1044;&#1045;&#1051;/&#1041;&#1102;&#1076;&#1078;&#1077;&#1090;%20&#1052;&#1054;%202027-2029&#1075;&#1075;/&#1047;&#1053;/&#1047;&#1053;%20&#1089;%20&#1086;&#1088;&#1075;%20&#1088;&#1072;&#1089;&#1095;&#1077;&#1090;%20&#1085;&#1072;%202027-2029%20&#1075;&#107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0;&#1088;&#1086;&#1074;&#1072;&#1085;&#1080;&#1077;%20&#1076;&#1086;&#1093;&#1086;&#1076;&#1086;&#1074;/&#1054;&#1058;&#1044;&#1045;&#1051;/&#1041;&#1102;&#1076;&#1078;&#1077;&#1090;%20&#1052;&#1054;%202027-2029&#1075;&#1075;/&#1053;&#1048;&#1054;/&#1056;&#1072;&#1089;&#1095;&#1077;&#1090;%20&#1053;&#1048;&#1054;%20&#1085;&#1072;%202027-2029%20&#1075;&#1086;&#1076;&#1086;&#107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0;&#1088;&#1086;&#1074;&#1072;&#1085;&#1080;&#1077;%20&#1076;&#1086;&#1093;&#1086;&#1076;&#1086;&#1074;/&#1054;&#1058;&#1044;&#1045;&#1051;/&#1041;&#1102;&#1076;&#1078;&#1077;&#1090;%20&#1052;&#1054;%202027-2029&#1075;&#1075;/&#1053;&#1044;&#1055;&#1048;/&#1056;&#1072;&#1089;&#1095;&#1077;&#1090;%20&#1053;&#1044;&#1055;&#1048;%20&#1085;&#1072;%202027-2029%20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0;&#1088;&#1086;&#1074;&#1072;&#1085;&#1080;&#1077;%20&#1076;&#1086;&#1093;&#1086;&#1076;&#1086;&#1074;/&#1054;&#1058;&#1044;&#1045;&#1051;/&#1041;&#1102;&#1076;&#1078;&#1077;&#1090;%20&#1052;&#1054;%202027-2029&#1075;&#1075;/&#1045;&#1057;&#1061;&#1053;/&#1045;&#1057;&#1061;&#1053;%20&#1088;&#1072;&#1089;&#1095;&#1077;&#1090;%20&#1085;&#1072;%202027-2029%20&#1075;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СН (2)"/>
      <sheetName val="ПСН"/>
    </sheetNames>
    <sheetDataSet>
      <sheetData sheetId="0">
        <row r="18">
          <cell r="BF18">
            <v>3339.42</v>
          </cell>
          <cell r="BG18">
            <v>3003.1399999999994</v>
          </cell>
        </row>
        <row r="19">
          <cell r="BF19">
            <v>4755.2799999999988</v>
          </cell>
          <cell r="BG19">
            <v>3872.0199999999995</v>
          </cell>
        </row>
        <row r="20">
          <cell r="BF20">
            <v>2866.12</v>
          </cell>
          <cell r="BG20">
            <v>2773.9399999999996</v>
          </cell>
        </row>
        <row r="21">
          <cell r="BF21">
            <v>6817.0199999999986</v>
          </cell>
          <cell r="BG21">
            <v>7484.4599999999991</v>
          </cell>
        </row>
        <row r="22">
          <cell r="BF22">
            <v>3659.2599999999993</v>
          </cell>
          <cell r="BG22">
            <v>3334.8199999999997</v>
          </cell>
        </row>
        <row r="23">
          <cell r="BF23">
            <v>6676.16</v>
          </cell>
          <cell r="BG23">
            <v>8259.619999999999</v>
          </cell>
        </row>
        <row r="24">
          <cell r="BF24">
            <v>7015.7199999999993</v>
          </cell>
          <cell r="BG24">
            <v>6935.92</v>
          </cell>
        </row>
        <row r="25">
          <cell r="BF25">
            <v>18895.080000000002</v>
          </cell>
          <cell r="BG25">
            <v>17100.96</v>
          </cell>
        </row>
        <row r="26">
          <cell r="BF26">
            <v>3339.42</v>
          </cell>
          <cell r="BG26">
            <v>2197.14</v>
          </cell>
        </row>
        <row r="27">
          <cell r="BF27">
            <v>9795.18</v>
          </cell>
          <cell r="BG27">
            <v>9478.98</v>
          </cell>
        </row>
        <row r="28">
          <cell r="BF28">
            <v>27131</v>
          </cell>
          <cell r="BG28">
            <v>24418.019999999997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Норг"/>
      <sheetName val="ЗНорг2026"/>
    </sheetNames>
    <sheetDataSet>
      <sheetData sheetId="0">
        <row r="18">
          <cell r="BD18">
            <v>1700</v>
          </cell>
          <cell r="BE18">
            <v>775.28089999999997</v>
          </cell>
        </row>
        <row r="19">
          <cell r="BE19">
            <v>916.89487999999994</v>
          </cell>
        </row>
        <row r="20">
          <cell r="BE20">
            <v>589.43655999999999</v>
          </cell>
        </row>
        <row r="21">
          <cell r="BD21">
            <v>5195</v>
          </cell>
          <cell r="BE21">
            <v>2693.8911699999999</v>
          </cell>
        </row>
        <row r="22">
          <cell r="BE22">
            <v>2706.6069699999998</v>
          </cell>
        </row>
        <row r="23">
          <cell r="BE23">
            <v>5776.4314100000001</v>
          </cell>
        </row>
        <row r="24">
          <cell r="BE24">
            <v>4098.1052499999996</v>
          </cell>
        </row>
        <row r="25">
          <cell r="BE25">
            <v>30597.003489999999</v>
          </cell>
        </row>
        <row r="26">
          <cell r="BE26">
            <v>832.07930999999996</v>
          </cell>
        </row>
        <row r="27">
          <cell r="BD27">
            <v>26387</v>
          </cell>
          <cell r="BE27">
            <v>15302.263989999999</v>
          </cell>
        </row>
        <row r="28">
          <cell r="BE28">
            <v>17220.166639999999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О"/>
    </sheetNames>
    <sheetDataSet>
      <sheetData sheetId="0">
        <row r="18">
          <cell r="AY18">
            <v>45085</v>
          </cell>
          <cell r="AZ18">
            <v>24219.34</v>
          </cell>
        </row>
        <row r="19">
          <cell r="AY19">
            <v>40242</v>
          </cell>
          <cell r="AZ19">
            <v>21316.11</v>
          </cell>
        </row>
        <row r="20">
          <cell r="AY20">
            <v>40588</v>
          </cell>
          <cell r="AZ20">
            <v>20444.04</v>
          </cell>
        </row>
        <row r="21">
          <cell r="AY21">
            <v>53935</v>
          </cell>
          <cell r="AZ21">
            <v>32047.65</v>
          </cell>
        </row>
        <row r="22">
          <cell r="AY22">
            <v>20034</v>
          </cell>
          <cell r="AZ22">
            <v>10028.81</v>
          </cell>
        </row>
        <row r="23">
          <cell r="AY23">
            <v>50896</v>
          </cell>
          <cell r="AZ23">
            <v>29957.99</v>
          </cell>
        </row>
        <row r="24">
          <cell r="AY24">
            <v>31256</v>
          </cell>
          <cell r="AZ24">
            <v>16437.54</v>
          </cell>
        </row>
        <row r="25">
          <cell r="AY25">
            <v>212575</v>
          </cell>
          <cell r="AZ25">
            <v>115294.06</v>
          </cell>
        </row>
        <row r="26">
          <cell r="AY26">
            <v>27816</v>
          </cell>
          <cell r="AZ26">
            <v>15254.26</v>
          </cell>
        </row>
        <row r="27">
          <cell r="AY27">
            <v>63270</v>
          </cell>
          <cell r="AZ27">
            <v>49434.75</v>
          </cell>
        </row>
        <row r="28">
          <cell r="AY28">
            <v>275730</v>
          </cell>
          <cell r="AZ28">
            <v>151974.76999999999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ДПИобщерасп"/>
      <sheetName val="НДПИпрочие"/>
    </sheetNames>
    <sheetDataSet>
      <sheetData sheetId="0">
        <row r="18">
          <cell r="BA18">
            <v>21</v>
          </cell>
        </row>
        <row r="19">
          <cell r="BA19">
            <v>6</v>
          </cell>
        </row>
        <row r="20">
          <cell r="BA20">
            <v>939</v>
          </cell>
        </row>
        <row r="21">
          <cell r="BA21">
            <v>401</v>
          </cell>
        </row>
        <row r="22">
          <cell r="BA22">
            <v>0</v>
          </cell>
        </row>
        <row r="23">
          <cell r="BA23">
            <v>0</v>
          </cell>
        </row>
        <row r="24">
          <cell r="BA24">
            <v>5362</v>
          </cell>
        </row>
        <row r="25">
          <cell r="BA25">
            <v>27695</v>
          </cell>
        </row>
        <row r="26">
          <cell r="BA26">
            <v>866</v>
          </cell>
        </row>
        <row r="27">
          <cell r="BA27">
            <v>4681</v>
          </cell>
        </row>
        <row r="28">
          <cell r="BA28">
            <v>0</v>
          </cell>
        </row>
      </sheetData>
      <sheetData sheetId="1">
        <row r="24">
          <cell r="BB24">
            <v>428995</v>
          </cell>
        </row>
        <row r="26">
          <cell r="BB26">
            <v>116320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СН"/>
      <sheetName val="ЕСН2026"/>
    </sheetNames>
    <sheetDataSet>
      <sheetData sheetId="0">
        <row r="20">
          <cell r="BB20">
            <v>5645</v>
          </cell>
          <cell r="BC20">
            <v>4870.3915100000004</v>
          </cell>
        </row>
        <row r="21">
          <cell r="BB21">
            <v>2091</v>
          </cell>
          <cell r="BC21">
            <v>1905.797</v>
          </cell>
        </row>
        <row r="22">
          <cell r="BB22">
            <v>1750</v>
          </cell>
          <cell r="BC22">
            <v>1812.3412900000001</v>
          </cell>
        </row>
        <row r="23">
          <cell r="BB23">
            <v>2445</v>
          </cell>
          <cell r="BC23">
            <v>-930.44299999999998</v>
          </cell>
        </row>
        <row r="24">
          <cell r="BB24">
            <v>0</v>
          </cell>
          <cell r="BC24">
            <v>0</v>
          </cell>
        </row>
        <row r="25">
          <cell r="BB25">
            <v>1307</v>
          </cell>
          <cell r="BC25">
            <v>1258.0530000000001</v>
          </cell>
        </row>
        <row r="26">
          <cell r="BB26">
            <v>0</v>
          </cell>
          <cell r="BC26">
            <v>302.267</v>
          </cell>
        </row>
        <row r="27">
          <cell r="BB27">
            <v>36</v>
          </cell>
          <cell r="BC27">
            <v>-4.2830000000000004</v>
          </cell>
        </row>
        <row r="28">
          <cell r="BB28">
            <v>180</v>
          </cell>
          <cell r="BC28">
            <v>365.79899999999998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topLeftCell="A14" zoomScaleNormal="100" zoomScaleSheetLayoutView="80" workbookViewId="0">
      <selection activeCell="G9" sqref="G9"/>
    </sheetView>
  </sheetViews>
  <sheetFormatPr defaultRowHeight="15" x14ac:dyDescent="0.25"/>
  <cols>
    <col min="1" max="1" width="27.5703125" style="12" customWidth="1"/>
    <col min="2" max="2" width="67" style="13" customWidth="1"/>
    <col min="3" max="3" width="23.85546875" style="14" customWidth="1"/>
    <col min="4" max="4" width="14.42578125" style="15" customWidth="1"/>
    <col min="5" max="5" width="17.140625" style="24" customWidth="1"/>
    <col min="6" max="6" width="19.7109375" style="14" customWidth="1"/>
    <col min="7" max="7" width="19.7109375" style="12" customWidth="1"/>
    <col min="8" max="16384" width="9.140625" style="16"/>
  </cols>
  <sheetData>
    <row r="1" spans="1:7" x14ac:dyDescent="0.25">
      <c r="E1" s="46"/>
      <c r="F1" s="46"/>
      <c r="G1" s="46"/>
    </row>
    <row r="2" spans="1:7" x14ac:dyDescent="0.25">
      <c r="A2" s="17"/>
      <c r="B2" s="1"/>
      <c r="C2" s="18"/>
      <c r="D2" s="19"/>
      <c r="E2" s="47"/>
      <c r="F2" s="47"/>
      <c r="G2" s="47"/>
    </row>
    <row r="3" spans="1:7" ht="60.75" customHeight="1" x14ac:dyDescent="0.25">
      <c r="A3" s="48" t="s">
        <v>38</v>
      </c>
      <c r="B3" s="48"/>
      <c r="C3" s="48"/>
      <c r="D3" s="48"/>
      <c r="E3" s="48"/>
      <c r="F3" s="48"/>
      <c r="G3" s="48"/>
    </row>
    <row r="4" spans="1:7" x14ac:dyDescent="0.25">
      <c r="A4" s="20"/>
      <c r="B4" s="1"/>
      <c r="C4" s="18"/>
      <c r="D4" s="19"/>
      <c r="E4" s="21"/>
      <c r="F4" s="18"/>
      <c r="G4" s="22"/>
    </row>
    <row r="5" spans="1:7" x14ac:dyDescent="0.25">
      <c r="A5" s="49" t="s">
        <v>17</v>
      </c>
      <c r="B5" s="49"/>
      <c r="C5" s="49"/>
      <c r="D5" s="49"/>
      <c r="E5" s="49"/>
      <c r="F5" s="49"/>
      <c r="G5" s="49"/>
    </row>
    <row r="6" spans="1:7" ht="15.75" thickBot="1" x14ac:dyDescent="0.3">
      <c r="A6" s="23"/>
    </row>
    <row r="7" spans="1:7" ht="42.75" x14ac:dyDescent="0.25">
      <c r="A7" s="50" t="s">
        <v>1</v>
      </c>
      <c r="B7" s="51"/>
      <c r="C7" s="51" t="s">
        <v>2</v>
      </c>
      <c r="D7" s="51" t="s">
        <v>3</v>
      </c>
      <c r="E7" s="25" t="s">
        <v>4</v>
      </c>
      <c r="F7" s="25" t="s">
        <v>5</v>
      </c>
      <c r="G7" s="26" t="s">
        <v>6</v>
      </c>
    </row>
    <row r="8" spans="1:7" ht="15.75" thickBot="1" x14ac:dyDescent="0.3">
      <c r="A8" s="52"/>
      <c r="B8" s="53"/>
      <c r="C8" s="53"/>
      <c r="D8" s="53"/>
      <c r="E8" s="27" t="s">
        <v>45</v>
      </c>
      <c r="F8" s="27" t="s">
        <v>45</v>
      </c>
      <c r="G8" s="28" t="s">
        <v>45</v>
      </c>
    </row>
    <row r="9" spans="1:7" x14ac:dyDescent="0.25">
      <c r="A9" s="54">
        <v>1</v>
      </c>
      <c r="B9" s="55"/>
      <c r="C9" s="29">
        <v>2</v>
      </c>
      <c r="D9" s="25">
        <v>3</v>
      </c>
      <c r="E9" s="25">
        <v>4</v>
      </c>
      <c r="F9" s="29">
        <v>5</v>
      </c>
      <c r="G9" s="30">
        <v>6</v>
      </c>
    </row>
    <row r="10" spans="1:7" x14ac:dyDescent="0.25">
      <c r="A10" s="56" t="s">
        <v>29</v>
      </c>
      <c r="B10" s="8" t="s">
        <v>30</v>
      </c>
      <c r="C10" s="3" t="s">
        <v>28</v>
      </c>
      <c r="D10" s="3" t="s">
        <v>7</v>
      </c>
      <c r="E10" s="9">
        <v>317677.2</v>
      </c>
      <c r="F10" s="31"/>
      <c r="G10" s="32"/>
    </row>
    <row r="11" spans="1:7" x14ac:dyDescent="0.25">
      <c r="A11" s="57"/>
      <c r="B11" s="8" t="s">
        <v>30</v>
      </c>
      <c r="C11" s="3" t="s">
        <v>40</v>
      </c>
      <c r="D11" s="3" t="s">
        <v>7</v>
      </c>
      <c r="E11" s="9">
        <v>349476.56400000001</v>
      </c>
      <c r="F11" s="31"/>
      <c r="G11" s="32"/>
    </row>
    <row r="12" spans="1:7" x14ac:dyDescent="0.25">
      <c r="A12" s="58"/>
      <c r="B12" s="8" t="s">
        <v>30</v>
      </c>
      <c r="C12" s="3" t="s">
        <v>41</v>
      </c>
      <c r="D12" s="3" t="s">
        <v>7</v>
      </c>
      <c r="E12" s="9">
        <v>205833.52286</v>
      </c>
      <c r="F12" s="31"/>
      <c r="G12" s="32"/>
    </row>
    <row r="13" spans="1:7" ht="27" customHeight="1" x14ac:dyDescent="0.25">
      <c r="A13" s="45" t="s">
        <v>8</v>
      </c>
      <c r="B13" s="4" t="s">
        <v>39</v>
      </c>
      <c r="C13" s="3" t="s">
        <v>28</v>
      </c>
      <c r="D13" s="3" t="s">
        <v>7</v>
      </c>
      <c r="E13" s="9">
        <v>0</v>
      </c>
      <c r="F13" s="31"/>
      <c r="G13" s="32"/>
    </row>
    <row r="14" spans="1:7" ht="30" x14ac:dyDescent="0.25">
      <c r="A14" s="45"/>
      <c r="B14" s="4" t="s">
        <v>39</v>
      </c>
      <c r="C14" s="3" t="s">
        <v>40</v>
      </c>
      <c r="D14" s="3" t="s">
        <v>7</v>
      </c>
      <c r="E14" s="9">
        <v>0</v>
      </c>
      <c r="F14" s="31"/>
      <c r="G14" s="32"/>
    </row>
    <row r="15" spans="1:7" ht="30" x14ac:dyDescent="0.25">
      <c r="A15" s="45"/>
      <c r="B15" s="4" t="s">
        <v>39</v>
      </c>
      <c r="C15" s="3" t="s">
        <v>41</v>
      </c>
      <c r="D15" s="3" t="s">
        <v>7</v>
      </c>
      <c r="E15" s="9">
        <v>0</v>
      </c>
      <c r="F15" s="31"/>
      <c r="G15" s="32"/>
    </row>
    <row r="16" spans="1:7" ht="30" x14ac:dyDescent="0.25">
      <c r="A16" s="45" t="s">
        <v>9</v>
      </c>
      <c r="B16" s="5" t="s">
        <v>36</v>
      </c>
      <c r="C16" s="3" t="s">
        <v>28</v>
      </c>
      <c r="D16" s="3" t="s">
        <v>7</v>
      </c>
      <c r="E16" s="10">
        <v>3445</v>
      </c>
      <c r="F16" s="31"/>
      <c r="G16" s="32"/>
    </row>
    <row r="17" spans="1:17" ht="30" x14ac:dyDescent="0.25">
      <c r="A17" s="45"/>
      <c r="B17" s="5" t="s">
        <v>36</v>
      </c>
      <c r="C17" s="3" t="s">
        <v>40</v>
      </c>
      <c r="D17" s="3" t="s">
        <v>7</v>
      </c>
      <c r="E17" s="10">
        <f>'[1]ПСН (2)'!$BF$18</f>
        <v>3339.42</v>
      </c>
      <c r="F17" s="31"/>
      <c r="G17" s="32"/>
    </row>
    <row r="18" spans="1:17" ht="30" x14ac:dyDescent="0.25">
      <c r="A18" s="45"/>
      <c r="B18" s="5" t="s">
        <v>36</v>
      </c>
      <c r="C18" s="3" t="s">
        <v>41</v>
      </c>
      <c r="D18" s="3" t="s">
        <v>7</v>
      </c>
      <c r="E18" s="9">
        <f>'[1]ПСН (2)'!$BG$18</f>
        <v>3003.1399999999994</v>
      </c>
      <c r="F18" s="31"/>
      <c r="G18" s="32"/>
      <c r="Q18" s="16" t="s">
        <v>27</v>
      </c>
    </row>
    <row r="19" spans="1:17" ht="15.75" customHeight="1" x14ac:dyDescent="0.25">
      <c r="A19" s="56" t="s">
        <v>10</v>
      </c>
      <c r="B19" s="33" t="s">
        <v>31</v>
      </c>
      <c r="C19" s="3" t="s">
        <v>28</v>
      </c>
      <c r="D19" s="3" t="s">
        <v>7</v>
      </c>
      <c r="E19" s="9">
        <v>0</v>
      </c>
      <c r="F19" s="31"/>
      <c r="G19" s="32"/>
    </row>
    <row r="20" spans="1:17" x14ac:dyDescent="0.25">
      <c r="A20" s="57"/>
      <c r="B20" s="33" t="s">
        <v>31</v>
      </c>
      <c r="C20" s="3" t="s">
        <v>40</v>
      </c>
      <c r="D20" s="3" t="s">
        <v>7</v>
      </c>
      <c r="E20" s="9">
        <v>0</v>
      </c>
      <c r="F20" s="31"/>
      <c r="G20" s="32"/>
    </row>
    <row r="21" spans="1:17" x14ac:dyDescent="0.25">
      <c r="A21" s="58"/>
      <c r="B21" s="33" t="s">
        <v>31</v>
      </c>
      <c r="C21" s="3" t="s">
        <v>41</v>
      </c>
      <c r="D21" s="3" t="s">
        <v>7</v>
      </c>
      <c r="E21" s="9">
        <v>0</v>
      </c>
      <c r="F21" s="31"/>
      <c r="G21" s="32"/>
    </row>
    <row r="22" spans="1:17" ht="30" x14ac:dyDescent="0.25">
      <c r="A22" s="45" t="s">
        <v>32</v>
      </c>
      <c r="B22" s="6" t="s">
        <v>42</v>
      </c>
      <c r="C22" s="3" t="s">
        <v>28</v>
      </c>
      <c r="D22" s="3" t="s">
        <v>7</v>
      </c>
      <c r="E22" s="9">
        <v>1605</v>
      </c>
      <c r="F22" s="31"/>
      <c r="G22" s="32"/>
    </row>
    <row r="23" spans="1:17" ht="30" x14ac:dyDescent="0.25">
      <c r="A23" s="45"/>
      <c r="B23" s="33" t="s">
        <v>42</v>
      </c>
      <c r="C23" s="3" t="s">
        <v>40</v>
      </c>
      <c r="D23" s="3" t="s">
        <v>7</v>
      </c>
      <c r="E23" s="9">
        <v>2014</v>
      </c>
      <c r="F23" s="31"/>
      <c r="G23" s="32"/>
    </row>
    <row r="24" spans="1:17" ht="30" x14ac:dyDescent="0.25">
      <c r="A24" s="45"/>
      <c r="B24" s="33" t="s">
        <v>42</v>
      </c>
      <c r="C24" s="3" t="s">
        <v>41</v>
      </c>
      <c r="D24" s="3" t="s">
        <v>7</v>
      </c>
      <c r="E24" s="9">
        <f>[2]ЗНорг!$BE$18</f>
        <v>775.28089999999997</v>
      </c>
      <c r="F24" s="31"/>
      <c r="G24" s="32"/>
    </row>
    <row r="25" spans="1:17" ht="39" customHeight="1" x14ac:dyDescent="0.25">
      <c r="A25" s="11" t="s">
        <v>33</v>
      </c>
      <c r="B25" s="33" t="s">
        <v>42</v>
      </c>
      <c r="C25" s="3" t="s">
        <v>40</v>
      </c>
      <c r="D25" s="3" t="s">
        <v>7</v>
      </c>
      <c r="E25" s="9">
        <v>2491</v>
      </c>
      <c r="F25" s="31"/>
      <c r="G25" s="32"/>
    </row>
    <row r="26" spans="1:17" ht="34.5" customHeight="1" x14ac:dyDescent="0.25">
      <c r="A26" s="11" t="s">
        <v>11</v>
      </c>
      <c r="B26" s="33" t="s">
        <v>43</v>
      </c>
      <c r="C26" s="3" t="s">
        <v>40</v>
      </c>
      <c r="D26" s="3" t="s">
        <v>7</v>
      </c>
      <c r="E26" s="9">
        <v>10414</v>
      </c>
      <c r="F26" s="31"/>
      <c r="G26" s="32"/>
    </row>
    <row r="27" spans="1:17" ht="30" x14ac:dyDescent="0.25">
      <c r="A27" s="45" t="s">
        <v>12</v>
      </c>
      <c r="B27" s="33" t="s">
        <v>35</v>
      </c>
      <c r="C27" s="3" t="s">
        <v>28</v>
      </c>
      <c r="D27" s="3" t="s">
        <v>7</v>
      </c>
      <c r="E27" s="9">
        <f>2158+44737</f>
        <v>46895</v>
      </c>
      <c r="F27" s="31"/>
      <c r="G27" s="32"/>
    </row>
    <row r="28" spans="1:17" ht="30" x14ac:dyDescent="0.25">
      <c r="A28" s="45"/>
      <c r="B28" s="33" t="s">
        <v>35</v>
      </c>
      <c r="C28" s="3" t="s">
        <v>40</v>
      </c>
      <c r="D28" s="3" t="s">
        <v>7</v>
      </c>
      <c r="E28" s="9">
        <f>[3]НИО!$AY$18</f>
        <v>45085</v>
      </c>
      <c r="F28" s="31"/>
      <c r="G28" s="32"/>
    </row>
    <row r="29" spans="1:17" ht="30" x14ac:dyDescent="0.25">
      <c r="A29" s="45"/>
      <c r="B29" s="33" t="s">
        <v>35</v>
      </c>
      <c r="C29" s="3" t="s">
        <v>41</v>
      </c>
      <c r="D29" s="3" t="s">
        <v>7</v>
      </c>
      <c r="E29" s="9">
        <f>[3]НИО!$AZ$18</f>
        <v>24219.34</v>
      </c>
      <c r="F29" s="31"/>
      <c r="G29" s="32"/>
    </row>
    <row r="30" spans="1:17" ht="45" x14ac:dyDescent="0.25">
      <c r="A30" s="33" t="s">
        <v>37</v>
      </c>
      <c r="B30" s="35" t="s">
        <v>34</v>
      </c>
      <c r="C30" s="3" t="s">
        <v>40</v>
      </c>
      <c r="D30" s="3" t="s">
        <v>7</v>
      </c>
      <c r="E30" s="9">
        <f>[4]НДПИобщерасп!$BA$18</f>
        <v>21</v>
      </c>
      <c r="F30" s="31"/>
      <c r="G30" s="32"/>
    </row>
    <row r="31" spans="1:17" ht="375" x14ac:dyDescent="0.25">
      <c r="A31" s="11" t="s">
        <v>44</v>
      </c>
      <c r="B31" s="35" t="s">
        <v>34</v>
      </c>
      <c r="C31" s="3" t="s">
        <v>40</v>
      </c>
      <c r="D31" s="3" t="s">
        <v>7</v>
      </c>
      <c r="E31" s="9">
        <v>0</v>
      </c>
      <c r="F31" s="31"/>
      <c r="G31" s="32"/>
    </row>
    <row r="32" spans="1:17" x14ac:dyDescent="0.25">
      <c r="A32" s="7"/>
      <c r="B32" s="1"/>
      <c r="C32" s="2"/>
      <c r="D32" s="7"/>
      <c r="E32" s="36"/>
      <c r="F32" s="37"/>
      <c r="G32" s="37"/>
    </row>
    <row r="33" spans="1:7" x14ac:dyDescent="0.25">
      <c r="A33" s="7"/>
      <c r="B33" s="1"/>
      <c r="C33" s="2"/>
      <c r="D33" s="7"/>
      <c r="E33" s="36"/>
      <c r="F33" s="37"/>
      <c r="G33" s="37"/>
    </row>
    <row r="34" spans="1:7" x14ac:dyDescent="0.25">
      <c r="C34" s="2"/>
    </row>
    <row r="35" spans="1:7" x14ac:dyDescent="0.25">
      <c r="A35" s="38" t="s">
        <v>13</v>
      </c>
    </row>
    <row r="36" spans="1:7" x14ac:dyDescent="0.25">
      <c r="A36" s="39" t="s">
        <v>14</v>
      </c>
      <c r="C36" s="40" t="s">
        <v>15</v>
      </c>
      <c r="D36" s="19"/>
    </row>
    <row r="37" spans="1:7" x14ac:dyDescent="0.25">
      <c r="C37" s="12" t="s">
        <v>16</v>
      </c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53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zoomScale="110" zoomScaleNormal="110" zoomScaleSheetLayoutView="80" workbookViewId="0">
      <selection activeCell="G9" sqref="G9"/>
    </sheetView>
  </sheetViews>
  <sheetFormatPr defaultRowHeight="15" x14ac:dyDescent="0.25"/>
  <cols>
    <col min="1" max="1" width="27.5703125" style="12" customWidth="1"/>
    <col min="2" max="2" width="67" style="13" customWidth="1"/>
    <col min="3" max="3" width="23.85546875" style="14" customWidth="1"/>
    <col min="4" max="4" width="14.42578125" style="14" customWidth="1"/>
    <col min="5" max="5" width="17.140625" style="24" customWidth="1"/>
    <col min="6" max="6" width="17.28515625" style="14" customWidth="1"/>
    <col min="7" max="7" width="17.28515625" style="12" customWidth="1"/>
    <col min="8" max="16384" width="9.140625" style="16"/>
  </cols>
  <sheetData>
    <row r="1" spans="1:7" x14ac:dyDescent="0.25">
      <c r="E1" s="46"/>
      <c r="F1" s="46"/>
      <c r="G1" s="46"/>
    </row>
    <row r="2" spans="1:7" x14ac:dyDescent="0.25">
      <c r="A2" s="17"/>
      <c r="B2" s="1"/>
      <c r="C2" s="18"/>
      <c r="D2" s="18"/>
      <c r="E2" s="47"/>
      <c r="F2" s="47"/>
      <c r="G2" s="47"/>
    </row>
    <row r="3" spans="1:7" ht="63" customHeight="1" x14ac:dyDescent="0.25">
      <c r="A3" s="48" t="s">
        <v>38</v>
      </c>
      <c r="B3" s="48"/>
      <c r="C3" s="48"/>
      <c r="D3" s="48"/>
      <c r="E3" s="48"/>
      <c r="F3" s="48"/>
      <c r="G3" s="48"/>
    </row>
    <row r="4" spans="1:7" x14ac:dyDescent="0.25">
      <c r="A4" s="20"/>
      <c r="B4" s="1"/>
      <c r="C4" s="18"/>
      <c r="D4" s="18"/>
      <c r="E4" s="21"/>
      <c r="F4" s="18"/>
      <c r="G4" s="22"/>
    </row>
    <row r="5" spans="1:7" x14ac:dyDescent="0.25">
      <c r="A5" s="49" t="s">
        <v>21</v>
      </c>
      <c r="B5" s="49"/>
      <c r="C5" s="49"/>
      <c r="D5" s="49"/>
      <c r="E5" s="49"/>
      <c r="F5" s="49"/>
      <c r="G5" s="49"/>
    </row>
    <row r="6" spans="1:7" ht="15.75" thickBot="1" x14ac:dyDescent="0.3">
      <c r="A6" s="23"/>
    </row>
    <row r="7" spans="1:7" ht="42.75" x14ac:dyDescent="0.25">
      <c r="A7" s="50" t="s">
        <v>1</v>
      </c>
      <c r="B7" s="51"/>
      <c r="C7" s="51" t="s">
        <v>2</v>
      </c>
      <c r="D7" s="51" t="s">
        <v>3</v>
      </c>
      <c r="E7" s="25" t="s">
        <v>4</v>
      </c>
      <c r="F7" s="25" t="s">
        <v>5</v>
      </c>
      <c r="G7" s="26" t="s">
        <v>6</v>
      </c>
    </row>
    <row r="8" spans="1:7" ht="15.75" thickBot="1" x14ac:dyDescent="0.3">
      <c r="A8" s="52"/>
      <c r="B8" s="53"/>
      <c r="C8" s="53"/>
      <c r="D8" s="53"/>
      <c r="E8" s="27" t="s">
        <v>45</v>
      </c>
      <c r="F8" s="27" t="s">
        <v>45</v>
      </c>
      <c r="G8" s="28" t="s">
        <v>45</v>
      </c>
    </row>
    <row r="9" spans="1:7" x14ac:dyDescent="0.25">
      <c r="A9" s="54">
        <v>1</v>
      </c>
      <c r="B9" s="55"/>
      <c r="C9" s="29">
        <v>2</v>
      </c>
      <c r="D9" s="25">
        <v>3</v>
      </c>
      <c r="E9" s="25">
        <v>4</v>
      </c>
      <c r="F9" s="29">
        <v>5</v>
      </c>
      <c r="G9" s="30">
        <v>6</v>
      </c>
    </row>
    <row r="10" spans="1:7" x14ac:dyDescent="0.25">
      <c r="A10" s="56" t="s">
        <v>29</v>
      </c>
      <c r="B10" s="8" t="s">
        <v>30</v>
      </c>
      <c r="C10" s="3" t="s">
        <v>28</v>
      </c>
      <c r="D10" s="3" t="s">
        <v>7</v>
      </c>
      <c r="E10" s="9">
        <v>199418.95</v>
      </c>
      <c r="F10" s="31"/>
      <c r="G10" s="32"/>
    </row>
    <row r="11" spans="1:7" x14ac:dyDescent="0.25">
      <c r="A11" s="57"/>
      <c r="B11" s="8" t="s">
        <v>30</v>
      </c>
      <c r="C11" s="3" t="s">
        <v>40</v>
      </c>
      <c r="D11" s="3" t="s">
        <v>7</v>
      </c>
      <c r="E11" s="9">
        <v>219202.05</v>
      </c>
      <c r="F11" s="31"/>
      <c r="G11" s="32"/>
    </row>
    <row r="12" spans="1:7" x14ac:dyDescent="0.25">
      <c r="A12" s="58"/>
      <c r="B12" s="8" t="s">
        <v>30</v>
      </c>
      <c r="C12" s="3" t="s">
        <v>41</v>
      </c>
      <c r="D12" s="3" t="s">
        <v>7</v>
      </c>
      <c r="E12" s="9">
        <v>129565.42995000001</v>
      </c>
      <c r="F12" s="31"/>
      <c r="G12" s="32"/>
    </row>
    <row r="13" spans="1:7" ht="27" customHeight="1" x14ac:dyDescent="0.25">
      <c r="A13" s="45" t="s">
        <v>8</v>
      </c>
      <c r="B13" s="4" t="s">
        <v>39</v>
      </c>
      <c r="C13" s="3" t="s">
        <v>28</v>
      </c>
      <c r="D13" s="3" t="s">
        <v>7</v>
      </c>
      <c r="E13" s="9">
        <v>0</v>
      </c>
      <c r="F13" s="31"/>
      <c r="G13" s="32"/>
    </row>
    <row r="14" spans="1:7" ht="30" x14ac:dyDescent="0.25">
      <c r="A14" s="45"/>
      <c r="B14" s="4" t="s">
        <v>39</v>
      </c>
      <c r="C14" s="3" t="s">
        <v>40</v>
      </c>
      <c r="D14" s="3" t="s">
        <v>7</v>
      </c>
      <c r="E14" s="9">
        <v>0</v>
      </c>
      <c r="F14" s="31"/>
      <c r="G14" s="32"/>
    </row>
    <row r="15" spans="1:7" ht="30" x14ac:dyDescent="0.25">
      <c r="A15" s="45"/>
      <c r="B15" s="4" t="s">
        <v>39</v>
      </c>
      <c r="C15" s="3" t="s">
        <v>41</v>
      </c>
      <c r="D15" s="3" t="s">
        <v>7</v>
      </c>
      <c r="E15" s="9">
        <v>0</v>
      </c>
      <c r="F15" s="31"/>
      <c r="G15" s="32"/>
    </row>
    <row r="16" spans="1:7" ht="30" x14ac:dyDescent="0.25">
      <c r="A16" s="45" t="s">
        <v>9</v>
      </c>
      <c r="B16" s="5" t="s">
        <v>36</v>
      </c>
      <c r="C16" s="3" t="s">
        <v>28</v>
      </c>
      <c r="D16" s="3" t="s">
        <v>7</v>
      </c>
      <c r="E16" s="10">
        <v>3006.6799999999994</v>
      </c>
      <c r="F16" s="31"/>
      <c r="G16" s="32"/>
    </row>
    <row r="17" spans="1:7" ht="30" x14ac:dyDescent="0.25">
      <c r="A17" s="45"/>
      <c r="B17" s="5" t="s">
        <v>36</v>
      </c>
      <c r="C17" s="3" t="s">
        <v>40</v>
      </c>
      <c r="D17" s="3" t="s">
        <v>7</v>
      </c>
      <c r="E17" s="10">
        <f>'[1]ПСН (2)'!$BF$19</f>
        <v>4755.2799999999988</v>
      </c>
      <c r="F17" s="31"/>
      <c r="G17" s="32"/>
    </row>
    <row r="18" spans="1:7" ht="30" x14ac:dyDescent="0.25">
      <c r="A18" s="45"/>
      <c r="B18" s="5" t="s">
        <v>36</v>
      </c>
      <c r="C18" s="3" t="s">
        <v>41</v>
      </c>
      <c r="D18" s="3" t="s">
        <v>7</v>
      </c>
      <c r="E18" s="9">
        <f>'[1]ПСН (2)'!$BG$19</f>
        <v>3872.0199999999995</v>
      </c>
      <c r="F18" s="31"/>
      <c r="G18" s="32"/>
    </row>
    <row r="19" spans="1:7" ht="15.75" customHeight="1" x14ac:dyDescent="0.25">
      <c r="A19" s="56" t="s">
        <v>10</v>
      </c>
      <c r="B19" s="33" t="s">
        <v>31</v>
      </c>
      <c r="C19" s="3" t="s">
        <v>28</v>
      </c>
      <c r="D19" s="3" t="s">
        <v>7</v>
      </c>
      <c r="E19" s="9">
        <v>0</v>
      </c>
      <c r="F19" s="31"/>
      <c r="G19" s="32"/>
    </row>
    <row r="20" spans="1:7" x14ac:dyDescent="0.25">
      <c r="A20" s="57"/>
      <c r="B20" s="33" t="s">
        <v>31</v>
      </c>
      <c r="C20" s="3" t="s">
        <v>40</v>
      </c>
      <c r="D20" s="3" t="s">
        <v>7</v>
      </c>
      <c r="E20" s="9">
        <v>0</v>
      </c>
      <c r="F20" s="31"/>
      <c r="G20" s="32"/>
    </row>
    <row r="21" spans="1:7" x14ac:dyDescent="0.25">
      <c r="A21" s="58"/>
      <c r="B21" s="33" t="s">
        <v>31</v>
      </c>
      <c r="C21" s="3" t="s">
        <v>41</v>
      </c>
      <c r="D21" s="3" t="s">
        <v>7</v>
      </c>
      <c r="E21" s="9">
        <v>0</v>
      </c>
      <c r="F21" s="31"/>
      <c r="G21" s="32"/>
    </row>
    <row r="22" spans="1:7" ht="30" x14ac:dyDescent="0.25">
      <c r="A22" s="45" t="s">
        <v>32</v>
      </c>
      <c r="B22" s="6" t="s">
        <v>42</v>
      </c>
      <c r="C22" s="3" t="s">
        <v>28</v>
      </c>
      <c r="D22" s="3" t="s">
        <v>7</v>
      </c>
      <c r="E22" s="9">
        <v>1630</v>
      </c>
      <c r="F22" s="31"/>
      <c r="G22" s="32"/>
    </row>
    <row r="23" spans="1:7" ht="30" x14ac:dyDescent="0.25">
      <c r="A23" s="45"/>
      <c r="B23" s="33" t="s">
        <v>42</v>
      </c>
      <c r="C23" s="3" t="s">
        <v>40</v>
      </c>
      <c r="D23" s="3" t="s">
        <v>7</v>
      </c>
      <c r="E23" s="9">
        <v>1965</v>
      </c>
      <c r="F23" s="31"/>
      <c r="G23" s="32"/>
    </row>
    <row r="24" spans="1:7" ht="30" x14ac:dyDescent="0.25">
      <c r="A24" s="45"/>
      <c r="B24" s="33" t="s">
        <v>42</v>
      </c>
      <c r="C24" s="3" t="s">
        <v>41</v>
      </c>
      <c r="D24" s="3" t="s">
        <v>7</v>
      </c>
      <c r="E24" s="9">
        <f>[2]ЗНорг!$BE$19</f>
        <v>916.89487999999994</v>
      </c>
      <c r="F24" s="31"/>
      <c r="G24" s="32"/>
    </row>
    <row r="25" spans="1:7" ht="39" customHeight="1" x14ac:dyDescent="0.25">
      <c r="A25" s="11" t="s">
        <v>33</v>
      </c>
      <c r="B25" s="33" t="s">
        <v>42</v>
      </c>
      <c r="C25" s="3" t="s">
        <v>40</v>
      </c>
      <c r="D25" s="3" t="s">
        <v>7</v>
      </c>
      <c r="E25" s="9">
        <v>1734</v>
      </c>
      <c r="F25" s="31"/>
      <c r="G25" s="32"/>
    </row>
    <row r="26" spans="1:7" ht="34.5" customHeight="1" x14ac:dyDescent="0.25">
      <c r="A26" s="11" t="s">
        <v>11</v>
      </c>
      <c r="B26" s="33" t="s">
        <v>43</v>
      </c>
      <c r="C26" s="3" t="s">
        <v>40</v>
      </c>
      <c r="D26" s="3" t="s">
        <v>7</v>
      </c>
      <c r="E26" s="9">
        <v>3502</v>
      </c>
      <c r="F26" s="31"/>
      <c r="G26" s="32"/>
    </row>
    <row r="27" spans="1:7" ht="30" x14ac:dyDescent="0.25">
      <c r="A27" s="45" t="s">
        <v>12</v>
      </c>
      <c r="B27" s="33" t="s">
        <v>35</v>
      </c>
      <c r="C27" s="3" t="s">
        <v>28</v>
      </c>
      <c r="D27" s="3" t="s">
        <v>7</v>
      </c>
      <c r="E27" s="9">
        <f>25666+897</f>
        <v>26563</v>
      </c>
      <c r="F27" s="31"/>
      <c r="G27" s="32"/>
    </row>
    <row r="28" spans="1:7" ht="30" x14ac:dyDescent="0.25">
      <c r="A28" s="45"/>
      <c r="B28" s="33" t="s">
        <v>35</v>
      </c>
      <c r="C28" s="3" t="s">
        <v>40</v>
      </c>
      <c r="D28" s="3" t="s">
        <v>7</v>
      </c>
      <c r="E28" s="9">
        <f>[3]НИО!$AY$19</f>
        <v>40242</v>
      </c>
      <c r="F28" s="31"/>
      <c r="G28" s="32"/>
    </row>
    <row r="29" spans="1:7" ht="30" x14ac:dyDescent="0.25">
      <c r="A29" s="45"/>
      <c r="B29" s="33" t="s">
        <v>35</v>
      </c>
      <c r="C29" s="3" t="s">
        <v>41</v>
      </c>
      <c r="D29" s="3" t="s">
        <v>7</v>
      </c>
      <c r="E29" s="9">
        <f>[3]НИО!$AZ$19</f>
        <v>21316.11</v>
      </c>
      <c r="F29" s="31"/>
      <c r="G29" s="32"/>
    </row>
    <row r="30" spans="1:7" ht="45" x14ac:dyDescent="0.25">
      <c r="A30" s="33" t="s">
        <v>37</v>
      </c>
      <c r="B30" s="35" t="s">
        <v>34</v>
      </c>
      <c r="C30" s="3" t="s">
        <v>40</v>
      </c>
      <c r="D30" s="3" t="s">
        <v>7</v>
      </c>
      <c r="E30" s="9">
        <f>[4]НДПИобщерасп!$BA$19</f>
        <v>6</v>
      </c>
      <c r="F30" s="31"/>
      <c r="G30" s="32"/>
    </row>
    <row r="31" spans="1:7" ht="360" x14ac:dyDescent="0.25">
      <c r="A31" s="11" t="s">
        <v>44</v>
      </c>
      <c r="B31" s="35" t="s">
        <v>34</v>
      </c>
      <c r="C31" s="3" t="s">
        <v>40</v>
      </c>
      <c r="D31" s="3" t="s">
        <v>7</v>
      </c>
      <c r="E31" s="9">
        <v>0</v>
      </c>
      <c r="F31" s="31"/>
      <c r="G31" s="32"/>
    </row>
    <row r="32" spans="1:7" x14ac:dyDescent="0.25">
      <c r="A32" s="7"/>
      <c r="B32" s="1"/>
      <c r="C32" s="2"/>
      <c r="D32" s="7"/>
      <c r="E32" s="36"/>
      <c r="F32" s="37"/>
      <c r="G32" s="37"/>
    </row>
    <row r="33" spans="1:7" x14ac:dyDescent="0.25">
      <c r="A33" s="7"/>
      <c r="B33" s="1"/>
      <c r="C33" s="2"/>
      <c r="D33" s="7"/>
      <c r="E33" s="36"/>
      <c r="F33" s="37"/>
      <c r="G33" s="37"/>
    </row>
    <row r="34" spans="1:7" x14ac:dyDescent="0.25">
      <c r="C34" s="2"/>
      <c r="D34" s="15"/>
    </row>
    <row r="35" spans="1:7" x14ac:dyDescent="0.25">
      <c r="A35" s="38" t="s">
        <v>13</v>
      </c>
      <c r="D35" s="15"/>
    </row>
    <row r="36" spans="1:7" x14ac:dyDescent="0.25">
      <c r="A36" s="39" t="s">
        <v>14</v>
      </c>
      <c r="C36" s="40" t="s">
        <v>15</v>
      </c>
      <c r="D36" s="19"/>
    </row>
    <row r="37" spans="1:7" x14ac:dyDescent="0.25">
      <c r="C37" s="12" t="s">
        <v>16</v>
      </c>
      <c r="D37" s="15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55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opLeftCell="A17" zoomScale="110" zoomScaleNormal="110" zoomScaleSheetLayoutView="80" workbookViewId="0">
      <selection activeCell="G9" sqref="G9"/>
    </sheetView>
  </sheetViews>
  <sheetFormatPr defaultRowHeight="15" x14ac:dyDescent="0.25"/>
  <cols>
    <col min="1" max="1" width="27.5703125" style="12" customWidth="1"/>
    <col min="2" max="2" width="67" style="13" customWidth="1"/>
    <col min="3" max="3" width="23.85546875" style="14" customWidth="1"/>
    <col min="4" max="4" width="14.42578125" style="14" customWidth="1"/>
    <col min="5" max="5" width="17.140625" style="24" customWidth="1"/>
    <col min="6" max="6" width="19.140625" style="14" customWidth="1"/>
    <col min="7" max="7" width="19.140625" style="12" customWidth="1"/>
    <col min="8" max="16384" width="9.140625" style="16"/>
  </cols>
  <sheetData>
    <row r="1" spans="1:7" x14ac:dyDescent="0.25">
      <c r="E1" s="46"/>
      <c r="F1" s="46"/>
      <c r="G1" s="46"/>
    </row>
    <row r="2" spans="1:7" x14ac:dyDescent="0.25">
      <c r="A2" s="17"/>
      <c r="B2" s="1"/>
      <c r="C2" s="18"/>
      <c r="D2" s="18"/>
      <c r="E2" s="47"/>
      <c r="F2" s="47"/>
      <c r="G2" s="47"/>
    </row>
    <row r="3" spans="1:7" ht="63" customHeight="1" x14ac:dyDescent="0.25">
      <c r="A3" s="48" t="s">
        <v>38</v>
      </c>
      <c r="B3" s="48"/>
      <c r="C3" s="48"/>
      <c r="D3" s="48"/>
      <c r="E3" s="48"/>
      <c r="F3" s="48"/>
      <c r="G3" s="48"/>
    </row>
    <row r="4" spans="1:7" x14ac:dyDescent="0.25">
      <c r="A4" s="20"/>
      <c r="B4" s="1"/>
      <c r="C4" s="18"/>
      <c r="D4" s="18"/>
      <c r="E4" s="21"/>
      <c r="F4" s="18"/>
      <c r="G4" s="22"/>
    </row>
    <row r="5" spans="1:7" x14ac:dyDescent="0.25">
      <c r="A5" s="49" t="s">
        <v>22</v>
      </c>
      <c r="B5" s="49"/>
      <c r="C5" s="49"/>
      <c r="D5" s="49"/>
      <c r="E5" s="49"/>
      <c r="F5" s="49"/>
      <c r="G5" s="49"/>
    </row>
    <row r="6" spans="1:7" ht="15.75" thickBot="1" x14ac:dyDescent="0.3">
      <c r="A6" s="23"/>
    </row>
    <row r="7" spans="1:7" ht="42.75" x14ac:dyDescent="0.25">
      <c r="A7" s="50" t="s">
        <v>1</v>
      </c>
      <c r="B7" s="51"/>
      <c r="C7" s="51" t="s">
        <v>2</v>
      </c>
      <c r="D7" s="51" t="s">
        <v>3</v>
      </c>
      <c r="E7" s="25" t="s">
        <v>4</v>
      </c>
      <c r="F7" s="25" t="s">
        <v>5</v>
      </c>
      <c r="G7" s="26" t="s">
        <v>6</v>
      </c>
    </row>
    <row r="8" spans="1:7" ht="15.75" thickBot="1" x14ac:dyDescent="0.3">
      <c r="A8" s="52"/>
      <c r="B8" s="53"/>
      <c r="C8" s="53"/>
      <c r="D8" s="53"/>
      <c r="E8" s="27" t="s">
        <v>45</v>
      </c>
      <c r="F8" s="27" t="s">
        <v>45</v>
      </c>
      <c r="G8" s="28" t="s">
        <v>45</v>
      </c>
    </row>
    <row r="9" spans="1:7" x14ac:dyDescent="0.25">
      <c r="A9" s="54">
        <v>1</v>
      </c>
      <c r="B9" s="55"/>
      <c r="C9" s="29">
        <v>2</v>
      </c>
      <c r="D9" s="25">
        <v>3</v>
      </c>
      <c r="E9" s="25">
        <v>4</v>
      </c>
      <c r="F9" s="29">
        <v>5</v>
      </c>
      <c r="G9" s="30">
        <v>6</v>
      </c>
    </row>
    <row r="10" spans="1:7" x14ac:dyDescent="0.25">
      <c r="A10" s="56" t="s">
        <v>29</v>
      </c>
      <c r="B10" s="8" t="s">
        <v>30</v>
      </c>
      <c r="C10" s="3" t="s">
        <v>28</v>
      </c>
      <c r="D10" s="3" t="s">
        <v>7</v>
      </c>
      <c r="E10" s="9">
        <v>165310.03</v>
      </c>
      <c r="F10" s="31"/>
      <c r="G10" s="32"/>
    </row>
    <row r="11" spans="1:7" x14ac:dyDescent="0.25">
      <c r="A11" s="57"/>
      <c r="B11" s="8" t="s">
        <v>30</v>
      </c>
      <c r="C11" s="3" t="s">
        <v>40</v>
      </c>
      <c r="D11" s="3" t="s">
        <v>7</v>
      </c>
      <c r="E11" s="9">
        <v>181046.01199999999</v>
      </c>
      <c r="F11" s="31"/>
      <c r="G11" s="32"/>
    </row>
    <row r="12" spans="1:7" x14ac:dyDescent="0.25">
      <c r="A12" s="58"/>
      <c r="B12" s="8" t="s">
        <v>30</v>
      </c>
      <c r="C12" s="3" t="s">
        <v>41</v>
      </c>
      <c r="D12" s="3" t="s">
        <v>7</v>
      </c>
      <c r="E12" s="9">
        <v>92334.923349999997</v>
      </c>
      <c r="F12" s="31"/>
      <c r="G12" s="32"/>
    </row>
    <row r="13" spans="1:7" ht="27" customHeight="1" x14ac:dyDescent="0.25">
      <c r="A13" s="45" t="s">
        <v>8</v>
      </c>
      <c r="B13" s="4" t="s">
        <v>39</v>
      </c>
      <c r="C13" s="3" t="s">
        <v>28</v>
      </c>
      <c r="D13" s="3" t="s">
        <v>7</v>
      </c>
      <c r="E13" s="9">
        <v>0</v>
      </c>
      <c r="F13" s="31"/>
      <c r="G13" s="32"/>
    </row>
    <row r="14" spans="1:7" ht="30" x14ac:dyDescent="0.25">
      <c r="A14" s="45"/>
      <c r="B14" s="4" t="s">
        <v>39</v>
      </c>
      <c r="C14" s="3" t="s">
        <v>40</v>
      </c>
      <c r="D14" s="3" t="s">
        <v>7</v>
      </c>
      <c r="E14" s="9">
        <v>0</v>
      </c>
      <c r="F14" s="31"/>
      <c r="G14" s="32"/>
    </row>
    <row r="15" spans="1:7" ht="30" x14ac:dyDescent="0.25">
      <c r="A15" s="45"/>
      <c r="B15" s="4" t="s">
        <v>39</v>
      </c>
      <c r="C15" s="3" t="s">
        <v>41</v>
      </c>
      <c r="D15" s="3" t="s">
        <v>7</v>
      </c>
      <c r="E15" s="9">
        <v>0</v>
      </c>
      <c r="F15" s="31"/>
      <c r="G15" s="32"/>
    </row>
    <row r="16" spans="1:7" ht="30" x14ac:dyDescent="0.25">
      <c r="A16" s="45" t="s">
        <v>9</v>
      </c>
      <c r="B16" s="5" t="s">
        <v>36</v>
      </c>
      <c r="C16" s="3" t="s">
        <v>28</v>
      </c>
      <c r="D16" s="3" t="s">
        <v>7</v>
      </c>
      <c r="E16" s="10">
        <v>2279.8199999999997</v>
      </c>
      <c r="F16" s="31"/>
      <c r="G16" s="32"/>
    </row>
    <row r="17" spans="1:7" ht="30" x14ac:dyDescent="0.25">
      <c r="A17" s="45"/>
      <c r="B17" s="5" t="s">
        <v>36</v>
      </c>
      <c r="C17" s="3" t="s">
        <v>40</v>
      </c>
      <c r="D17" s="3" t="s">
        <v>7</v>
      </c>
      <c r="E17" s="10">
        <f>'[1]ПСН (2)'!$BF$20</f>
        <v>2866.12</v>
      </c>
      <c r="F17" s="31"/>
      <c r="G17" s="32"/>
    </row>
    <row r="18" spans="1:7" ht="30" x14ac:dyDescent="0.25">
      <c r="A18" s="45"/>
      <c r="B18" s="5" t="s">
        <v>36</v>
      </c>
      <c r="C18" s="3" t="s">
        <v>41</v>
      </c>
      <c r="D18" s="3" t="s">
        <v>7</v>
      </c>
      <c r="E18" s="9">
        <f>'[1]ПСН (2)'!$BG$20</f>
        <v>2773.9399999999996</v>
      </c>
      <c r="F18" s="31"/>
      <c r="G18" s="32"/>
    </row>
    <row r="19" spans="1:7" ht="15.75" customHeight="1" x14ac:dyDescent="0.25">
      <c r="A19" s="56" t="s">
        <v>10</v>
      </c>
      <c r="B19" s="33" t="s">
        <v>31</v>
      </c>
      <c r="C19" s="3" t="s">
        <v>28</v>
      </c>
      <c r="D19" s="3" t="s">
        <v>7</v>
      </c>
      <c r="E19" s="9">
        <v>858</v>
      </c>
      <c r="F19" s="31"/>
      <c r="G19" s="32"/>
    </row>
    <row r="20" spans="1:7" x14ac:dyDescent="0.25">
      <c r="A20" s="57"/>
      <c r="B20" s="33" t="s">
        <v>31</v>
      </c>
      <c r="C20" s="3" t="s">
        <v>40</v>
      </c>
      <c r="D20" s="3" t="s">
        <v>7</v>
      </c>
      <c r="E20" s="9">
        <f>[5]ЕСН!$BB$20</f>
        <v>5645</v>
      </c>
      <c r="F20" s="31"/>
      <c r="G20" s="32"/>
    </row>
    <row r="21" spans="1:7" x14ac:dyDescent="0.25">
      <c r="A21" s="58"/>
      <c r="B21" s="33" t="s">
        <v>31</v>
      </c>
      <c r="C21" s="3" t="s">
        <v>41</v>
      </c>
      <c r="D21" s="3" t="s">
        <v>7</v>
      </c>
      <c r="E21" s="9">
        <f>[5]ЕСН!$BC$20</f>
        <v>4870.3915100000004</v>
      </c>
      <c r="F21" s="31"/>
      <c r="G21" s="32"/>
    </row>
    <row r="22" spans="1:7" ht="30" x14ac:dyDescent="0.25">
      <c r="A22" s="45" t="s">
        <v>32</v>
      </c>
      <c r="B22" s="6" t="s">
        <v>42</v>
      </c>
      <c r="C22" s="3" t="s">
        <v>28</v>
      </c>
      <c r="D22" s="3" t="s">
        <v>7</v>
      </c>
      <c r="E22" s="9">
        <v>1048</v>
      </c>
      <c r="F22" s="31"/>
      <c r="G22" s="32"/>
    </row>
    <row r="23" spans="1:7" ht="30" x14ac:dyDescent="0.25">
      <c r="A23" s="45"/>
      <c r="B23" s="33" t="s">
        <v>42</v>
      </c>
      <c r="C23" s="3" t="s">
        <v>40</v>
      </c>
      <c r="D23" s="3" t="s">
        <v>7</v>
      </c>
      <c r="E23" s="9">
        <v>1078</v>
      </c>
      <c r="F23" s="31"/>
      <c r="G23" s="32"/>
    </row>
    <row r="24" spans="1:7" ht="30" x14ac:dyDescent="0.25">
      <c r="A24" s="45"/>
      <c r="B24" s="33" t="s">
        <v>42</v>
      </c>
      <c r="C24" s="3" t="s">
        <v>41</v>
      </c>
      <c r="D24" s="3" t="s">
        <v>7</v>
      </c>
      <c r="E24" s="9">
        <f>[2]ЗНорг!$BE$20</f>
        <v>589.43655999999999</v>
      </c>
      <c r="F24" s="31"/>
      <c r="G24" s="32"/>
    </row>
    <row r="25" spans="1:7" ht="39" customHeight="1" x14ac:dyDescent="0.25">
      <c r="A25" s="11" t="s">
        <v>33</v>
      </c>
      <c r="B25" s="33" t="s">
        <v>42</v>
      </c>
      <c r="C25" s="3" t="s">
        <v>40</v>
      </c>
      <c r="D25" s="3" t="s">
        <v>7</v>
      </c>
      <c r="E25" s="9">
        <v>5272</v>
      </c>
      <c r="F25" s="31"/>
      <c r="G25" s="32"/>
    </row>
    <row r="26" spans="1:7" ht="34.5" customHeight="1" x14ac:dyDescent="0.25">
      <c r="A26" s="11" t="s">
        <v>11</v>
      </c>
      <c r="B26" s="33" t="s">
        <v>43</v>
      </c>
      <c r="C26" s="3" t="s">
        <v>40</v>
      </c>
      <c r="D26" s="3" t="s">
        <v>7</v>
      </c>
      <c r="E26" s="9">
        <v>7073</v>
      </c>
      <c r="F26" s="31"/>
      <c r="G26" s="32"/>
    </row>
    <row r="27" spans="1:7" ht="30" x14ac:dyDescent="0.25">
      <c r="A27" s="45" t="s">
        <v>12</v>
      </c>
      <c r="B27" s="33" t="s">
        <v>35</v>
      </c>
      <c r="C27" s="3" t="s">
        <v>28</v>
      </c>
      <c r="D27" s="3" t="s">
        <v>7</v>
      </c>
      <c r="E27" s="9">
        <f>1142+38255</f>
        <v>39397</v>
      </c>
      <c r="F27" s="31"/>
      <c r="G27" s="32"/>
    </row>
    <row r="28" spans="1:7" ht="30" x14ac:dyDescent="0.25">
      <c r="A28" s="45"/>
      <c r="B28" s="33" t="s">
        <v>35</v>
      </c>
      <c r="C28" s="3" t="s">
        <v>40</v>
      </c>
      <c r="D28" s="3" t="s">
        <v>7</v>
      </c>
      <c r="E28" s="9">
        <f>[3]НИО!$AY$20</f>
        <v>40588</v>
      </c>
      <c r="F28" s="31"/>
      <c r="G28" s="32"/>
    </row>
    <row r="29" spans="1:7" ht="30" x14ac:dyDescent="0.25">
      <c r="A29" s="45"/>
      <c r="B29" s="33" t="s">
        <v>35</v>
      </c>
      <c r="C29" s="3" t="s">
        <v>41</v>
      </c>
      <c r="D29" s="3" t="s">
        <v>7</v>
      </c>
      <c r="E29" s="9">
        <f>[3]НИО!$AZ$20</f>
        <v>20444.04</v>
      </c>
      <c r="F29" s="31"/>
      <c r="G29" s="32"/>
    </row>
    <row r="30" spans="1:7" ht="45" x14ac:dyDescent="0.25">
      <c r="A30" s="33" t="s">
        <v>37</v>
      </c>
      <c r="B30" s="35" t="s">
        <v>34</v>
      </c>
      <c r="C30" s="3" t="s">
        <v>40</v>
      </c>
      <c r="D30" s="3" t="s">
        <v>7</v>
      </c>
      <c r="E30" s="9">
        <f>[4]НДПИобщерасп!$BA$20</f>
        <v>939</v>
      </c>
      <c r="F30" s="31"/>
      <c r="G30" s="32"/>
    </row>
    <row r="31" spans="1:7" ht="360" x14ac:dyDescent="0.25">
      <c r="A31" s="11" t="s">
        <v>44</v>
      </c>
      <c r="B31" s="35" t="s">
        <v>34</v>
      </c>
      <c r="C31" s="3" t="s">
        <v>40</v>
      </c>
      <c r="D31" s="3" t="s">
        <v>7</v>
      </c>
      <c r="E31" s="9">
        <v>0</v>
      </c>
      <c r="F31" s="31"/>
      <c r="G31" s="32"/>
    </row>
    <row r="32" spans="1:7" x14ac:dyDescent="0.25">
      <c r="A32" s="7"/>
      <c r="B32" s="1"/>
      <c r="C32" s="2"/>
      <c r="D32" s="7"/>
      <c r="E32" s="36"/>
      <c r="F32" s="37"/>
      <c r="G32" s="37"/>
    </row>
    <row r="33" spans="1:7" x14ac:dyDescent="0.25">
      <c r="A33" s="7"/>
      <c r="B33" s="1"/>
      <c r="C33" s="2"/>
      <c r="D33" s="7"/>
      <c r="E33" s="36"/>
      <c r="F33" s="37"/>
      <c r="G33" s="37"/>
    </row>
    <row r="34" spans="1:7" x14ac:dyDescent="0.25">
      <c r="C34" s="2"/>
      <c r="D34" s="15"/>
    </row>
    <row r="35" spans="1:7" x14ac:dyDescent="0.25">
      <c r="A35" s="38" t="s">
        <v>13</v>
      </c>
      <c r="D35" s="15"/>
    </row>
    <row r="36" spans="1:7" x14ac:dyDescent="0.25">
      <c r="A36" s="39" t="s">
        <v>14</v>
      </c>
      <c r="C36" s="40" t="s">
        <v>15</v>
      </c>
      <c r="D36" s="19"/>
    </row>
    <row r="37" spans="1:7" x14ac:dyDescent="0.25">
      <c r="C37" s="12" t="s">
        <v>16</v>
      </c>
      <c r="D37" s="15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54" fitToHeight="2" orientation="portrait" horizontalDpi="4294967295" vertic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topLeftCell="A9" zoomScale="110" zoomScaleNormal="110" zoomScaleSheetLayoutView="80" workbookViewId="0">
      <selection activeCell="B25" sqref="B25"/>
    </sheetView>
  </sheetViews>
  <sheetFormatPr defaultRowHeight="15" x14ac:dyDescent="0.25"/>
  <cols>
    <col min="1" max="1" width="27.5703125" style="12" customWidth="1"/>
    <col min="2" max="2" width="67" style="13" customWidth="1"/>
    <col min="3" max="3" width="23.85546875" style="14" customWidth="1"/>
    <col min="4" max="4" width="14.42578125" style="14" customWidth="1"/>
    <col min="5" max="5" width="17.140625" style="15" customWidth="1"/>
    <col min="6" max="6" width="15" style="14" customWidth="1"/>
    <col min="7" max="7" width="15" style="12" customWidth="1"/>
    <col min="8" max="16384" width="9.140625" style="16"/>
  </cols>
  <sheetData>
    <row r="1" spans="1:7" x14ac:dyDescent="0.25">
      <c r="E1" s="46"/>
      <c r="F1" s="46"/>
      <c r="G1" s="46"/>
    </row>
    <row r="2" spans="1:7" x14ac:dyDescent="0.25">
      <c r="A2" s="17"/>
      <c r="B2" s="1"/>
      <c r="C2" s="18"/>
      <c r="D2" s="18"/>
      <c r="E2" s="47"/>
      <c r="F2" s="47"/>
      <c r="G2" s="47"/>
    </row>
    <row r="3" spans="1:7" ht="63" customHeight="1" x14ac:dyDescent="0.25">
      <c r="A3" s="48" t="s">
        <v>38</v>
      </c>
      <c r="B3" s="48"/>
      <c r="C3" s="48"/>
      <c r="D3" s="48"/>
      <c r="E3" s="48"/>
      <c r="F3" s="48"/>
      <c r="G3" s="48"/>
    </row>
    <row r="4" spans="1:7" x14ac:dyDescent="0.25">
      <c r="A4" s="20"/>
      <c r="B4" s="1"/>
      <c r="C4" s="18"/>
      <c r="D4" s="18"/>
      <c r="E4" s="19"/>
      <c r="F4" s="18"/>
      <c r="G4" s="22"/>
    </row>
    <row r="5" spans="1:7" x14ac:dyDescent="0.25">
      <c r="A5" s="49" t="s">
        <v>19</v>
      </c>
      <c r="B5" s="49"/>
      <c r="C5" s="49"/>
      <c r="D5" s="49"/>
      <c r="E5" s="49"/>
      <c r="F5" s="49"/>
      <c r="G5" s="49"/>
    </row>
    <row r="6" spans="1:7" ht="15.75" thickBot="1" x14ac:dyDescent="0.3">
      <c r="A6" s="23"/>
    </row>
    <row r="7" spans="1:7" ht="57" x14ac:dyDescent="0.25">
      <c r="A7" s="50" t="s">
        <v>1</v>
      </c>
      <c r="B7" s="51"/>
      <c r="C7" s="51" t="s">
        <v>2</v>
      </c>
      <c r="D7" s="51" t="s">
        <v>3</v>
      </c>
      <c r="E7" s="25" t="s">
        <v>4</v>
      </c>
      <c r="F7" s="25" t="s">
        <v>5</v>
      </c>
      <c r="G7" s="26" t="s">
        <v>6</v>
      </c>
    </row>
    <row r="8" spans="1:7" ht="15.75" thickBot="1" x14ac:dyDescent="0.3">
      <c r="A8" s="52"/>
      <c r="B8" s="53"/>
      <c r="C8" s="53"/>
      <c r="D8" s="53"/>
      <c r="E8" s="27" t="s">
        <v>45</v>
      </c>
      <c r="F8" s="27" t="s">
        <v>45</v>
      </c>
      <c r="G8" s="28" t="s">
        <v>45</v>
      </c>
    </row>
    <row r="9" spans="1:7" x14ac:dyDescent="0.25">
      <c r="A9" s="59">
        <v>1</v>
      </c>
      <c r="B9" s="60"/>
      <c r="C9" s="41">
        <v>2</v>
      </c>
      <c r="D9" s="42">
        <v>3</v>
      </c>
      <c r="E9" s="42">
        <v>4</v>
      </c>
      <c r="F9" s="41">
        <v>5</v>
      </c>
      <c r="G9" s="43">
        <v>6</v>
      </c>
    </row>
    <row r="10" spans="1:7" x14ac:dyDescent="0.25">
      <c r="A10" s="56" t="s">
        <v>29</v>
      </c>
      <c r="B10" s="8" t="s">
        <v>30</v>
      </c>
      <c r="C10" s="3" t="s">
        <v>28</v>
      </c>
      <c r="D10" s="3" t="s">
        <v>7</v>
      </c>
      <c r="E10" s="9">
        <v>181260.76</v>
      </c>
      <c r="F10" s="31"/>
      <c r="G10" s="32"/>
    </row>
    <row r="11" spans="1:7" x14ac:dyDescent="0.25">
      <c r="A11" s="57"/>
      <c r="B11" s="8" t="s">
        <v>30</v>
      </c>
      <c r="C11" s="3" t="s">
        <v>40</v>
      </c>
      <c r="D11" s="3" t="s">
        <v>7</v>
      </c>
      <c r="E11" s="9">
        <v>206941.084</v>
      </c>
      <c r="F11" s="31"/>
      <c r="G11" s="32"/>
    </row>
    <row r="12" spans="1:7" x14ac:dyDescent="0.25">
      <c r="A12" s="58"/>
      <c r="B12" s="8" t="s">
        <v>30</v>
      </c>
      <c r="C12" s="3" t="s">
        <v>41</v>
      </c>
      <c r="D12" s="3" t="s">
        <v>7</v>
      </c>
      <c r="E12" s="9">
        <v>105547.00856</v>
      </c>
      <c r="F12" s="31"/>
      <c r="G12" s="32"/>
    </row>
    <row r="13" spans="1:7" ht="27" customHeight="1" x14ac:dyDescent="0.25">
      <c r="A13" s="45" t="s">
        <v>8</v>
      </c>
      <c r="B13" s="4" t="s">
        <v>39</v>
      </c>
      <c r="C13" s="3" t="s">
        <v>28</v>
      </c>
      <c r="D13" s="3" t="s">
        <v>7</v>
      </c>
      <c r="E13" s="9">
        <v>0</v>
      </c>
      <c r="F13" s="31"/>
      <c r="G13" s="32"/>
    </row>
    <row r="14" spans="1:7" ht="30" x14ac:dyDescent="0.25">
      <c r="A14" s="45"/>
      <c r="B14" s="4" t="s">
        <v>39</v>
      </c>
      <c r="C14" s="3" t="s">
        <v>40</v>
      </c>
      <c r="D14" s="3" t="s">
        <v>7</v>
      </c>
      <c r="E14" s="9">
        <v>0</v>
      </c>
      <c r="F14" s="31"/>
      <c r="G14" s="32"/>
    </row>
    <row r="15" spans="1:7" ht="30" x14ac:dyDescent="0.25">
      <c r="A15" s="45"/>
      <c r="B15" s="4" t="s">
        <v>39</v>
      </c>
      <c r="C15" s="3" t="s">
        <v>41</v>
      </c>
      <c r="D15" s="3" t="s">
        <v>7</v>
      </c>
      <c r="E15" s="9">
        <v>0</v>
      </c>
      <c r="F15" s="31"/>
      <c r="G15" s="32"/>
    </row>
    <row r="16" spans="1:7" ht="30" x14ac:dyDescent="0.25">
      <c r="A16" s="45" t="s">
        <v>9</v>
      </c>
      <c r="B16" s="5" t="s">
        <v>36</v>
      </c>
      <c r="C16" s="3" t="s">
        <v>28</v>
      </c>
      <c r="D16" s="3" t="s">
        <v>7</v>
      </c>
      <c r="E16" s="10">
        <v>4540</v>
      </c>
      <c r="F16" s="31"/>
      <c r="G16" s="32"/>
    </row>
    <row r="17" spans="1:7" ht="30" x14ac:dyDescent="0.25">
      <c r="A17" s="45"/>
      <c r="B17" s="5" t="s">
        <v>36</v>
      </c>
      <c r="C17" s="3" t="s">
        <v>40</v>
      </c>
      <c r="D17" s="3" t="s">
        <v>7</v>
      </c>
      <c r="E17" s="10">
        <f>'[1]ПСН (2)'!$BF$21</f>
        <v>6817.0199999999986</v>
      </c>
      <c r="F17" s="31"/>
      <c r="G17" s="32"/>
    </row>
    <row r="18" spans="1:7" ht="30" x14ac:dyDescent="0.25">
      <c r="A18" s="45"/>
      <c r="B18" s="5" t="s">
        <v>36</v>
      </c>
      <c r="C18" s="3" t="s">
        <v>41</v>
      </c>
      <c r="D18" s="3" t="s">
        <v>7</v>
      </c>
      <c r="E18" s="9">
        <f>'[1]ПСН (2)'!$BG$21</f>
        <v>7484.4599999999991</v>
      </c>
      <c r="F18" s="31"/>
      <c r="G18" s="32"/>
    </row>
    <row r="19" spans="1:7" ht="15.75" customHeight="1" x14ac:dyDescent="0.25">
      <c r="A19" s="56" t="s">
        <v>10</v>
      </c>
      <c r="B19" s="33" t="s">
        <v>31</v>
      </c>
      <c r="C19" s="3" t="s">
        <v>28</v>
      </c>
      <c r="D19" s="3" t="s">
        <v>7</v>
      </c>
      <c r="E19" s="9">
        <v>632</v>
      </c>
      <c r="F19" s="31"/>
      <c r="G19" s="32"/>
    </row>
    <row r="20" spans="1:7" x14ac:dyDescent="0.25">
      <c r="A20" s="57"/>
      <c r="B20" s="33" t="s">
        <v>31</v>
      </c>
      <c r="C20" s="3" t="s">
        <v>40</v>
      </c>
      <c r="D20" s="3" t="s">
        <v>7</v>
      </c>
      <c r="E20" s="9">
        <f>[5]ЕСН!$BB$21</f>
        <v>2091</v>
      </c>
      <c r="F20" s="31"/>
      <c r="G20" s="32"/>
    </row>
    <row r="21" spans="1:7" x14ac:dyDescent="0.25">
      <c r="A21" s="58"/>
      <c r="B21" s="33" t="s">
        <v>31</v>
      </c>
      <c r="C21" s="3" t="s">
        <v>41</v>
      </c>
      <c r="D21" s="3" t="s">
        <v>7</v>
      </c>
      <c r="E21" s="9">
        <f>[5]ЕСН!$BC$21</f>
        <v>1905.797</v>
      </c>
      <c r="F21" s="31"/>
      <c r="G21" s="32"/>
    </row>
    <row r="22" spans="1:7" ht="30" x14ac:dyDescent="0.25">
      <c r="A22" s="45" t="s">
        <v>32</v>
      </c>
      <c r="B22" s="6" t="s">
        <v>42</v>
      </c>
      <c r="C22" s="3" t="s">
        <v>28</v>
      </c>
      <c r="D22" s="3" t="s">
        <v>7</v>
      </c>
      <c r="E22" s="9">
        <v>5355</v>
      </c>
      <c r="F22" s="31"/>
      <c r="G22" s="32"/>
    </row>
    <row r="23" spans="1:7" ht="30" x14ac:dyDescent="0.25">
      <c r="A23" s="45"/>
      <c r="B23" s="33" t="s">
        <v>42</v>
      </c>
      <c r="C23" s="3" t="s">
        <v>40</v>
      </c>
      <c r="D23" s="3" t="s">
        <v>7</v>
      </c>
      <c r="E23" s="9">
        <f>[2]ЗНорг!$BD$21</f>
        <v>5195</v>
      </c>
      <c r="F23" s="31"/>
      <c r="G23" s="32"/>
    </row>
    <row r="24" spans="1:7" ht="30" x14ac:dyDescent="0.25">
      <c r="A24" s="45"/>
      <c r="B24" s="33" t="s">
        <v>42</v>
      </c>
      <c r="C24" s="3" t="s">
        <v>41</v>
      </c>
      <c r="D24" s="3" t="s">
        <v>7</v>
      </c>
      <c r="E24" s="9">
        <f>[2]ЗНорг!$BE$21</f>
        <v>2693.8911699999999</v>
      </c>
      <c r="F24" s="31"/>
      <c r="G24" s="32"/>
    </row>
    <row r="25" spans="1:7" ht="39" customHeight="1" x14ac:dyDescent="0.25">
      <c r="A25" s="11" t="s">
        <v>33</v>
      </c>
      <c r="B25" s="33" t="s">
        <v>42</v>
      </c>
      <c r="C25" s="3" t="s">
        <v>40</v>
      </c>
      <c r="D25" s="3" t="s">
        <v>7</v>
      </c>
      <c r="E25" s="9">
        <v>5144</v>
      </c>
      <c r="F25" s="31"/>
      <c r="G25" s="32"/>
    </row>
    <row r="26" spans="1:7" ht="34.5" customHeight="1" x14ac:dyDescent="0.25">
      <c r="A26" s="11" t="s">
        <v>11</v>
      </c>
      <c r="B26" s="33" t="s">
        <v>43</v>
      </c>
      <c r="C26" s="3" t="s">
        <v>40</v>
      </c>
      <c r="D26" s="3" t="s">
        <v>7</v>
      </c>
      <c r="E26" s="9">
        <v>8211</v>
      </c>
      <c r="F26" s="31"/>
      <c r="G26" s="32"/>
    </row>
    <row r="27" spans="1:7" s="44" customFormat="1" ht="30" x14ac:dyDescent="0.25">
      <c r="A27" s="45" t="s">
        <v>12</v>
      </c>
      <c r="B27" s="33" t="s">
        <v>35</v>
      </c>
      <c r="C27" s="3" t="s">
        <v>28</v>
      </c>
      <c r="D27" s="3" t="s">
        <v>7</v>
      </c>
      <c r="E27" s="9">
        <f>57100+1773</f>
        <v>58873</v>
      </c>
      <c r="F27" s="31"/>
      <c r="G27" s="32"/>
    </row>
    <row r="28" spans="1:7" s="44" customFormat="1" ht="30" x14ac:dyDescent="0.25">
      <c r="A28" s="45"/>
      <c r="B28" s="33" t="s">
        <v>35</v>
      </c>
      <c r="C28" s="3" t="s">
        <v>40</v>
      </c>
      <c r="D28" s="3" t="s">
        <v>7</v>
      </c>
      <c r="E28" s="9">
        <f>[3]НИО!$AY$21</f>
        <v>53935</v>
      </c>
      <c r="F28" s="31"/>
      <c r="G28" s="32"/>
    </row>
    <row r="29" spans="1:7" s="44" customFormat="1" ht="30" x14ac:dyDescent="0.25">
      <c r="A29" s="45"/>
      <c r="B29" s="33" t="s">
        <v>35</v>
      </c>
      <c r="C29" s="3" t="s">
        <v>41</v>
      </c>
      <c r="D29" s="3" t="s">
        <v>7</v>
      </c>
      <c r="E29" s="9">
        <f>[3]НИО!$AZ$21</f>
        <v>32047.65</v>
      </c>
      <c r="F29" s="31"/>
      <c r="G29" s="32"/>
    </row>
    <row r="30" spans="1:7" ht="45" x14ac:dyDescent="0.25">
      <c r="A30" s="33" t="s">
        <v>37</v>
      </c>
      <c r="B30" s="35" t="s">
        <v>34</v>
      </c>
      <c r="C30" s="3" t="s">
        <v>40</v>
      </c>
      <c r="D30" s="3" t="s">
        <v>7</v>
      </c>
      <c r="E30" s="9">
        <f>[4]НДПИобщерасп!$BA$21</f>
        <v>401</v>
      </c>
      <c r="F30" s="31"/>
      <c r="G30" s="32"/>
    </row>
    <row r="31" spans="1:7" ht="360" x14ac:dyDescent="0.25">
      <c r="A31" s="11" t="s">
        <v>44</v>
      </c>
      <c r="B31" s="35" t="s">
        <v>34</v>
      </c>
      <c r="C31" s="3" t="s">
        <v>40</v>
      </c>
      <c r="D31" s="3" t="s">
        <v>7</v>
      </c>
      <c r="E31" s="9">
        <v>0</v>
      </c>
      <c r="F31" s="31"/>
      <c r="G31" s="32"/>
    </row>
    <row r="32" spans="1:7" x14ac:dyDescent="0.25">
      <c r="A32" s="7"/>
      <c r="B32" s="1"/>
      <c r="C32" s="2"/>
      <c r="D32" s="7"/>
      <c r="E32" s="36"/>
      <c r="F32" s="37"/>
      <c r="G32" s="37"/>
    </row>
    <row r="33" spans="1:7" x14ac:dyDescent="0.25">
      <c r="A33" s="7"/>
      <c r="B33" s="1"/>
      <c r="C33" s="2"/>
      <c r="D33" s="7"/>
      <c r="E33" s="36"/>
      <c r="F33" s="37"/>
      <c r="G33" s="37"/>
    </row>
    <row r="34" spans="1:7" x14ac:dyDescent="0.25">
      <c r="C34" s="2"/>
      <c r="D34" s="15"/>
      <c r="E34" s="24"/>
    </row>
    <row r="35" spans="1:7" x14ac:dyDescent="0.25">
      <c r="A35" s="38" t="s">
        <v>13</v>
      </c>
      <c r="D35" s="15"/>
      <c r="E35" s="24"/>
    </row>
    <row r="36" spans="1:7" x14ac:dyDescent="0.25">
      <c r="A36" s="39" t="s">
        <v>14</v>
      </c>
      <c r="C36" s="40" t="s">
        <v>15</v>
      </c>
      <c r="D36" s="19"/>
      <c r="E36" s="24"/>
    </row>
    <row r="37" spans="1:7" x14ac:dyDescent="0.25">
      <c r="C37" s="12" t="s">
        <v>16</v>
      </c>
      <c r="D37" s="15"/>
      <c r="E37" s="24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horizontalDpi="4294967295" vertic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opLeftCell="A17" zoomScale="110" zoomScaleNormal="110" zoomScaleSheetLayoutView="80" workbookViewId="0">
      <selection activeCell="G9" sqref="G9"/>
    </sheetView>
  </sheetViews>
  <sheetFormatPr defaultRowHeight="15" x14ac:dyDescent="0.25"/>
  <cols>
    <col min="1" max="1" width="27.5703125" style="12" customWidth="1"/>
    <col min="2" max="2" width="67" style="13" customWidth="1"/>
    <col min="3" max="3" width="23.85546875" style="14" customWidth="1"/>
    <col min="4" max="4" width="14.42578125" style="14" customWidth="1"/>
    <col min="5" max="5" width="17.140625" style="15" customWidth="1"/>
    <col min="6" max="6" width="19.85546875" style="14" customWidth="1"/>
    <col min="7" max="7" width="19.85546875" style="12" customWidth="1"/>
    <col min="8" max="16384" width="9.140625" style="16"/>
  </cols>
  <sheetData>
    <row r="1" spans="1:7" x14ac:dyDescent="0.25">
      <c r="E1" s="46"/>
      <c r="F1" s="46"/>
      <c r="G1" s="46"/>
    </row>
    <row r="2" spans="1:7" x14ac:dyDescent="0.25">
      <c r="A2" s="17"/>
      <c r="B2" s="1"/>
      <c r="C2" s="18"/>
      <c r="D2" s="18"/>
      <c r="E2" s="47"/>
      <c r="F2" s="47"/>
      <c r="G2" s="47"/>
    </row>
    <row r="3" spans="1:7" ht="63" customHeight="1" x14ac:dyDescent="0.25">
      <c r="A3" s="48" t="s">
        <v>38</v>
      </c>
      <c r="B3" s="48"/>
      <c r="C3" s="48"/>
      <c r="D3" s="48"/>
      <c r="E3" s="48"/>
      <c r="F3" s="48"/>
      <c r="G3" s="48"/>
    </row>
    <row r="4" spans="1:7" x14ac:dyDescent="0.25">
      <c r="A4" s="20"/>
      <c r="B4" s="1"/>
      <c r="C4" s="18"/>
      <c r="D4" s="18"/>
      <c r="E4" s="19"/>
      <c r="F4" s="18"/>
      <c r="G4" s="22"/>
    </row>
    <row r="5" spans="1:7" x14ac:dyDescent="0.25">
      <c r="A5" s="49" t="s">
        <v>26</v>
      </c>
      <c r="B5" s="49"/>
      <c r="C5" s="49"/>
      <c r="D5" s="49"/>
      <c r="E5" s="49"/>
      <c r="F5" s="49"/>
      <c r="G5" s="49"/>
    </row>
    <row r="6" spans="1:7" ht="15.75" thickBot="1" x14ac:dyDescent="0.3">
      <c r="A6" s="23"/>
    </row>
    <row r="7" spans="1:7" ht="42.75" x14ac:dyDescent="0.25">
      <c r="A7" s="50" t="s">
        <v>1</v>
      </c>
      <c r="B7" s="51"/>
      <c r="C7" s="51" t="s">
        <v>2</v>
      </c>
      <c r="D7" s="51" t="s">
        <v>3</v>
      </c>
      <c r="E7" s="25" t="s">
        <v>4</v>
      </c>
      <c r="F7" s="25" t="s">
        <v>5</v>
      </c>
      <c r="G7" s="26" t="s">
        <v>6</v>
      </c>
    </row>
    <row r="8" spans="1:7" ht="15.75" thickBot="1" x14ac:dyDescent="0.3">
      <c r="A8" s="52"/>
      <c r="B8" s="53"/>
      <c r="C8" s="53"/>
      <c r="D8" s="53"/>
      <c r="E8" s="27" t="s">
        <v>45</v>
      </c>
      <c r="F8" s="27" t="s">
        <v>45</v>
      </c>
      <c r="G8" s="28" t="s">
        <v>45</v>
      </c>
    </row>
    <row r="9" spans="1:7" x14ac:dyDescent="0.25">
      <c r="A9" s="54">
        <v>1</v>
      </c>
      <c r="B9" s="55"/>
      <c r="C9" s="29">
        <v>2</v>
      </c>
      <c r="D9" s="25">
        <v>3</v>
      </c>
      <c r="E9" s="25">
        <v>4</v>
      </c>
      <c r="F9" s="29">
        <v>5</v>
      </c>
      <c r="G9" s="30">
        <v>6</v>
      </c>
    </row>
    <row r="10" spans="1:7" x14ac:dyDescent="0.25">
      <c r="A10" s="56" t="s">
        <v>29</v>
      </c>
      <c r="B10" s="8" t="s">
        <v>30</v>
      </c>
      <c r="C10" s="3" t="s">
        <v>28</v>
      </c>
      <c r="D10" s="3" t="s">
        <v>7</v>
      </c>
      <c r="E10" s="9">
        <v>164551.79999999999</v>
      </c>
      <c r="F10" s="31"/>
      <c r="G10" s="32"/>
    </row>
    <row r="11" spans="1:7" x14ac:dyDescent="0.25">
      <c r="A11" s="57"/>
      <c r="B11" s="8" t="s">
        <v>30</v>
      </c>
      <c r="C11" s="3" t="s">
        <v>40</v>
      </c>
      <c r="D11" s="3" t="s">
        <v>7</v>
      </c>
      <c r="E11" s="9">
        <v>180148.875</v>
      </c>
      <c r="F11" s="31"/>
      <c r="G11" s="32"/>
    </row>
    <row r="12" spans="1:7" x14ac:dyDescent="0.25">
      <c r="A12" s="58"/>
      <c r="B12" s="8" t="s">
        <v>30</v>
      </c>
      <c r="C12" s="3" t="s">
        <v>41</v>
      </c>
      <c r="D12" s="3" t="s">
        <v>7</v>
      </c>
      <c r="E12" s="9">
        <v>96076.908720000007</v>
      </c>
      <c r="F12" s="31"/>
      <c r="G12" s="32"/>
    </row>
    <row r="13" spans="1:7" ht="27" customHeight="1" x14ac:dyDescent="0.25">
      <c r="A13" s="45" t="s">
        <v>8</v>
      </c>
      <c r="B13" s="4" t="s">
        <v>39</v>
      </c>
      <c r="C13" s="3" t="s">
        <v>28</v>
      </c>
      <c r="D13" s="3" t="s">
        <v>7</v>
      </c>
      <c r="E13" s="9">
        <v>0</v>
      </c>
      <c r="F13" s="31"/>
      <c r="G13" s="32"/>
    </row>
    <row r="14" spans="1:7" ht="30" x14ac:dyDescent="0.25">
      <c r="A14" s="45"/>
      <c r="B14" s="4" t="s">
        <v>39</v>
      </c>
      <c r="C14" s="3" t="s">
        <v>40</v>
      </c>
      <c r="D14" s="3" t="s">
        <v>7</v>
      </c>
      <c r="E14" s="9">
        <v>0</v>
      </c>
      <c r="F14" s="31"/>
      <c r="G14" s="32"/>
    </row>
    <row r="15" spans="1:7" ht="30" x14ac:dyDescent="0.25">
      <c r="A15" s="45"/>
      <c r="B15" s="4" t="s">
        <v>39</v>
      </c>
      <c r="C15" s="3" t="s">
        <v>41</v>
      </c>
      <c r="D15" s="3" t="s">
        <v>7</v>
      </c>
      <c r="E15" s="9">
        <v>0</v>
      </c>
      <c r="F15" s="31"/>
      <c r="G15" s="32"/>
    </row>
    <row r="16" spans="1:7" ht="30" x14ac:dyDescent="0.25">
      <c r="A16" s="45" t="s">
        <v>9</v>
      </c>
      <c r="B16" s="5" t="s">
        <v>36</v>
      </c>
      <c r="C16" s="3" t="s">
        <v>28</v>
      </c>
      <c r="D16" s="3" t="s">
        <v>7</v>
      </c>
      <c r="E16" s="10">
        <v>3090.12</v>
      </c>
      <c r="F16" s="31"/>
      <c r="G16" s="32"/>
    </row>
    <row r="17" spans="1:7" ht="30" x14ac:dyDescent="0.25">
      <c r="A17" s="45"/>
      <c r="B17" s="5" t="s">
        <v>36</v>
      </c>
      <c r="C17" s="3" t="s">
        <v>40</v>
      </c>
      <c r="D17" s="3" t="s">
        <v>7</v>
      </c>
      <c r="E17" s="10">
        <f>'[1]ПСН (2)'!$BF$22</f>
        <v>3659.2599999999993</v>
      </c>
      <c r="F17" s="31"/>
      <c r="G17" s="32"/>
    </row>
    <row r="18" spans="1:7" ht="30" x14ac:dyDescent="0.25">
      <c r="A18" s="45"/>
      <c r="B18" s="5" t="s">
        <v>36</v>
      </c>
      <c r="C18" s="3" t="s">
        <v>41</v>
      </c>
      <c r="D18" s="3" t="s">
        <v>7</v>
      </c>
      <c r="E18" s="9">
        <f>'[1]ПСН (2)'!$BG$22</f>
        <v>3334.8199999999997</v>
      </c>
      <c r="F18" s="31"/>
      <c r="G18" s="32"/>
    </row>
    <row r="19" spans="1:7" ht="15.75" customHeight="1" x14ac:dyDescent="0.25">
      <c r="A19" s="56" t="s">
        <v>10</v>
      </c>
      <c r="B19" s="33" t="s">
        <v>31</v>
      </c>
      <c r="C19" s="3" t="s">
        <v>28</v>
      </c>
      <c r="D19" s="3" t="s">
        <v>7</v>
      </c>
      <c r="E19" s="9">
        <v>1708</v>
      </c>
      <c r="F19" s="31"/>
      <c r="G19" s="32"/>
    </row>
    <row r="20" spans="1:7" x14ac:dyDescent="0.25">
      <c r="A20" s="57"/>
      <c r="B20" s="33" t="s">
        <v>31</v>
      </c>
      <c r="C20" s="3" t="s">
        <v>40</v>
      </c>
      <c r="D20" s="3" t="s">
        <v>7</v>
      </c>
      <c r="E20" s="9">
        <f>[5]ЕСН!$BB$22</f>
        <v>1750</v>
      </c>
      <c r="F20" s="31"/>
      <c r="G20" s="32"/>
    </row>
    <row r="21" spans="1:7" x14ac:dyDescent="0.25">
      <c r="A21" s="58"/>
      <c r="B21" s="33" t="s">
        <v>31</v>
      </c>
      <c r="C21" s="3" t="s">
        <v>41</v>
      </c>
      <c r="D21" s="3" t="s">
        <v>7</v>
      </c>
      <c r="E21" s="9">
        <f>[5]ЕСН!$BC$22</f>
        <v>1812.3412900000001</v>
      </c>
      <c r="F21" s="31"/>
      <c r="G21" s="32"/>
    </row>
    <row r="22" spans="1:7" ht="30" x14ac:dyDescent="0.25">
      <c r="A22" s="45" t="s">
        <v>32</v>
      </c>
      <c r="B22" s="6" t="s">
        <v>42</v>
      </c>
      <c r="C22" s="3" t="s">
        <v>28</v>
      </c>
      <c r="D22" s="3" t="s">
        <v>7</v>
      </c>
      <c r="E22" s="9">
        <v>5112</v>
      </c>
      <c r="F22" s="31"/>
      <c r="G22" s="32"/>
    </row>
    <row r="23" spans="1:7" ht="30" x14ac:dyDescent="0.25">
      <c r="A23" s="45"/>
      <c r="B23" s="33" t="s">
        <v>42</v>
      </c>
      <c r="C23" s="3" t="s">
        <v>40</v>
      </c>
      <c r="D23" s="3" t="s">
        <v>7</v>
      </c>
      <c r="E23" s="9">
        <v>5387</v>
      </c>
      <c r="F23" s="31"/>
      <c r="G23" s="32"/>
    </row>
    <row r="24" spans="1:7" ht="30" x14ac:dyDescent="0.25">
      <c r="A24" s="45"/>
      <c r="B24" s="33" t="s">
        <v>42</v>
      </c>
      <c r="C24" s="3" t="s">
        <v>41</v>
      </c>
      <c r="D24" s="3" t="s">
        <v>7</v>
      </c>
      <c r="E24" s="9">
        <f>[2]ЗНорг!$BE$22</f>
        <v>2706.6069699999998</v>
      </c>
      <c r="F24" s="31"/>
      <c r="G24" s="32"/>
    </row>
    <row r="25" spans="1:7" ht="39" customHeight="1" x14ac:dyDescent="0.25">
      <c r="A25" s="11" t="s">
        <v>33</v>
      </c>
      <c r="B25" s="33" t="s">
        <v>42</v>
      </c>
      <c r="C25" s="3" t="s">
        <v>40</v>
      </c>
      <c r="D25" s="3" t="s">
        <v>7</v>
      </c>
      <c r="E25" s="9">
        <v>7270</v>
      </c>
      <c r="F25" s="31"/>
      <c r="G25" s="32"/>
    </row>
    <row r="26" spans="1:7" ht="34.5" customHeight="1" x14ac:dyDescent="0.25">
      <c r="A26" s="11" t="s">
        <v>11</v>
      </c>
      <c r="B26" s="33" t="s">
        <v>43</v>
      </c>
      <c r="C26" s="3" t="s">
        <v>40</v>
      </c>
      <c r="D26" s="3" t="s">
        <v>7</v>
      </c>
      <c r="E26" s="9">
        <v>6834</v>
      </c>
      <c r="F26" s="31"/>
      <c r="G26" s="32"/>
    </row>
    <row r="27" spans="1:7" ht="30" x14ac:dyDescent="0.25">
      <c r="A27" s="45" t="s">
        <v>12</v>
      </c>
      <c r="B27" s="33" t="s">
        <v>35</v>
      </c>
      <c r="C27" s="3" t="s">
        <v>28</v>
      </c>
      <c r="D27" s="3" t="s">
        <v>7</v>
      </c>
      <c r="E27" s="9">
        <f>1573+19120</f>
        <v>20693</v>
      </c>
      <c r="F27" s="31"/>
      <c r="G27" s="32"/>
    </row>
    <row r="28" spans="1:7" ht="30" x14ac:dyDescent="0.25">
      <c r="A28" s="45"/>
      <c r="B28" s="33" t="s">
        <v>35</v>
      </c>
      <c r="C28" s="3" t="s">
        <v>40</v>
      </c>
      <c r="D28" s="3" t="s">
        <v>7</v>
      </c>
      <c r="E28" s="9">
        <f>[3]НИО!$AY$22</f>
        <v>20034</v>
      </c>
      <c r="F28" s="31"/>
      <c r="G28" s="32"/>
    </row>
    <row r="29" spans="1:7" ht="30" x14ac:dyDescent="0.25">
      <c r="A29" s="45"/>
      <c r="B29" s="33" t="s">
        <v>35</v>
      </c>
      <c r="C29" s="3" t="s">
        <v>41</v>
      </c>
      <c r="D29" s="3" t="s">
        <v>7</v>
      </c>
      <c r="E29" s="9">
        <f>[3]НИО!$AZ$22</f>
        <v>10028.81</v>
      </c>
      <c r="F29" s="31"/>
      <c r="G29" s="32"/>
    </row>
    <row r="30" spans="1:7" ht="45" x14ac:dyDescent="0.25">
      <c r="A30" s="33" t="s">
        <v>37</v>
      </c>
      <c r="B30" s="35" t="s">
        <v>34</v>
      </c>
      <c r="C30" s="3" t="s">
        <v>40</v>
      </c>
      <c r="D30" s="3" t="s">
        <v>7</v>
      </c>
      <c r="E30" s="9">
        <f>[4]НДПИобщерасп!$BA$22</f>
        <v>0</v>
      </c>
      <c r="F30" s="31"/>
      <c r="G30" s="32"/>
    </row>
    <row r="31" spans="1:7" ht="360" x14ac:dyDescent="0.25">
      <c r="A31" s="11" t="s">
        <v>44</v>
      </c>
      <c r="B31" s="35" t="s">
        <v>34</v>
      </c>
      <c r="C31" s="3" t="s">
        <v>40</v>
      </c>
      <c r="D31" s="3" t="s">
        <v>7</v>
      </c>
      <c r="E31" s="9">
        <v>0</v>
      </c>
      <c r="F31" s="31"/>
      <c r="G31" s="32"/>
    </row>
    <row r="32" spans="1:7" x14ac:dyDescent="0.25">
      <c r="A32" s="7"/>
      <c r="B32" s="1"/>
      <c r="C32" s="2"/>
      <c r="D32" s="7"/>
      <c r="E32" s="36"/>
      <c r="F32" s="37"/>
      <c r="G32" s="37"/>
    </row>
    <row r="33" spans="1:7" x14ac:dyDescent="0.25">
      <c r="A33" s="7"/>
      <c r="B33" s="1"/>
      <c r="C33" s="2"/>
      <c r="D33" s="7"/>
      <c r="E33" s="36"/>
      <c r="F33" s="37"/>
      <c r="G33" s="37"/>
    </row>
    <row r="34" spans="1:7" x14ac:dyDescent="0.25">
      <c r="C34" s="2"/>
      <c r="D34" s="15"/>
      <c r="E34" s="24"/>
    </row>
    <row r="35" spans="1:7" x14ac:dyDescent="0.25">
      <c r="A35" s="38" t="s">
        <v>13</v>
      </c>
      <c r="D35" s="15"/>
      <c r="E35" s="24"/>
    </row>
    <row r="36" spans="1:7" x14ac:dyDescent="0.25">
      <c r="A36" s="39" t="s">
        <v>14</v>
      </c>
      <c r="C36" s="40" t="s">
        <v>15</v>
      </c>
      <c r="D36" s="19"/>
      <c r="E36" s="24"/>
    </row>
    <row r="37" spans="1:7" x14ac:dyDescent="0.25">
      <c r="C37" s="12" t="s">
        <v>16</v>
      </c>
      <c r="D37" s="15"/>
      <c r="E37" s="24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53" fitToHeight="2" orientation="portrait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opLeftCell="A20" zoomScale="110" zoomScaleNormal="110" zoomScaleSheetLayoutView="80" workbookViewId="0">
      <selection activeCell="G9" sqref="G9"/>
    </sheetView>
  </sheetViews>
  <sheetFormatPr defaultRowHeight="15" x14ac:dyDescent="0.25"/>
  <cols>
    <col min="1" max="1" width="27.5703125" style="12" customWidth="1"/>
    <col min="2" max="2" width="67" style="13" customWidth="1"/>
    <col min="3" max="3" width="23.85546875" style="14" customWidth="1"/>
    <col min="4" max="4" width="14.42578125" style="14" customWidth="1"/>
    <col min="5" max="5" width="17.140625" style="15" customWidth="1"/>
    <col min="6" max="6" width="16.140625" style="14" customWidth="1"/>
    <col min="7" max="7" width="16.140625" style="12" customWidth="1"/>
    <col min="8" max="16384" width="9.140625" style="16"/>
  </cols>
  <sheetData>
    <row r="1" spans="1:7" x14ac:dyDescent="0.25">
      <c r="E1" s="46"/>
      <c r="F1" s="46"/>
      <c r="G1" s="46"/>
    </row>
    <row r="2" spans="1:7" x14ac:dyDescent="0.25">
      <c r="A2" s="17"/>
      <c r="B2" s="1"/>
      <c r="C2" s="18"/>
      <c r="D2" s="18"/>
      <c r="E2" s="47"/>
      <c r="F2" s="47"/>
      <c r="G2" s="47"/>
    </row>
    <row r="3" spans="1:7" ht="63" customHeight="1" x14ac:dyDescent="0.25">
      <c r="A3" s="48" t="s">
        <v>38</v>
      </c>
      <c r="B3" s="48"/>
      <c r="C3" s="48"/>
      <c r="D3" s="48"/>
      <c r="E3" s="48"/>
      <c r="F3" s="48"/>
      <c r="G3" s="48"/>
    </row>
    <row r="4" spans="1:7" x14ac:dyDescent="0.25">
      <c r="A4" s="20"/>
      <c r="B4" s="1"/>
      <c r="C4" s="18"/>
      <c r="D4" s="18"/>
      <c r="E4" s="19"/>
      <c r="F4" s="18"/>
      <c r="G4" s="22"/>
    </row>
    <row r="5" spans="1:7" x14ac:dyDescent="0.25">
      <c r="A5" s="49" t="s">
        <v>23</v>
      </c>
      <c r="B5" s="49"/>
      <c r="C5" s="49"/>
      <c r="D5" s="49"/>
      <c r="E5" s="49"/>
      <c r="F5" s="49"/>
      <c r="G5" s="49"/>
    </row>
    <row r="6" spans="1:7" ht="15.75" thickBot="1" x14ac:dyDescent="0.3">
      <c r="A6" s="23"/>
    </row>
    <row r="7" spans="1:7" ht="42.75" x14ac:dyDescent="0.25">
      <c r="A7" s="50" t="s">
        <v>1</v>
      </c>
      <c r="B7" s="51"/>
      <c r="C7" s="51" t="s">
        <v>2</v>
      </c>
      <c r="D7" s="51" t="s">
        <v>3</v>
      </c>
      <c r="E7" s="25" t="s">
        <v>4</v>
      </c>
      <c r="F7" s="25" t="s">
        <v>5</v>
      </c>
      <c r="G7" s="26" t="s">
        <v>6</v>
      </c>
    </row>
    <row r="8" spans="1:7" ht="15.75" thickBot="1" x14ac:dyDescent="0.3">
      <c r="A8" s="52"/>
      <c r="B8" s="53"/>
      <c r="C8" s="53"/>
      <c r="D8" s="53"/>
      <c r="E8" s="27" t="s">
        <v>45</v>
      </c>
      <c r="F8" s="27" t="s">
        <v>45</v>
      </c>
      <c r="G8" s="28" t="s">
        <v>45</v>
      </c>
    </row>
    <row r="9" spans="1:7" x14ac:dyDescent="0.25">
      <c r="A9" s="54">
        <v>1</v>
      </c>
      <c r="B9" s="55"/>
      <c r="C9" s="29">
        <v>2</v>
      </c>
      <c r="D9" s="25">
        <v>3</v>
      </c>
      <c r="E9" s="25">
        <v>4</v>
      </c>
      <c r="F9" s="29">
        <v>5</v>
      </c>
      <c r="G9" s="30">
        <v>6</v>
      </c>
    </row>
    <row r="10" spans="1:7" x14ac:dyDescent="0.25">
      <c r="A10" s="56" t="s">
        <v>29</v>
      </c>
      <c r="B10" s="8" t="s">
        <v>30</v>
      </c>
      <c r="C10" s="3" t="s">
        <v>28</v>
      </c>
      <c r="D10" s="3" t="s">
        <v>7</v>
      </c>
      <c r="E10" s="9">
        <v>229116.34</v>
      </c>
      <c r="F10" s="31"/>
      <c r="G10" s="32"/>
    </row>
    <row r="11" spans="1:7" x14ac:dyDescent="0.25">
      <c r="A11" s="57"/>
      <c r="B11" s="8" t="s">
        <v>30</v>
      </c>
      <c r="C11" s="3" t="s">
        <v>40</v>
      </c>
      <c r="D11" s="3" t="s">
        <v>7</v>
      </c>
      <c r="E11" s="9">
        <v>238267.505</v>
      </c>
      <c r="F11" s="31"/>
      <c r="G11" s="32"/>
    </row>
    <row r="12" spans="1:7" x14ac:dyDescent="0.25">
      <c r="A12" s="58"/>
      <c r="B12" s="8" t="s">
        <v>30</v>
      </c>
      <c r="C12" s="3" t="s">
        <v>41</v>
      </c>
      <c r="D12" s="3" t="s">
        <v>7</v>
      </c>
      <c r="E12" s="9">
        <v>122038.05769</v>
      </c>
      <c r="F12" s="31"/>
      <c r="G12" s="32"/>
    </row>
    <row r="13" spans="1:7" ht="27" customHeight="1" x14ac:dyDescent="0.25">
      <c r="A13" s="45" t="s">
        <v>8</v>
      </c>
      <c r="B13" s="4" t="s">
        <v>39</v>
      </c>
      <c r="C13" s="3" t="s">
        <v>28</v>
      </c>
      <c r="D13" s="3" t="s">
        <v>7</v>
      </c>
      <c r="E13" s="9">
        <v>0</v>
      </c>
      <c r="F13" s="31"/>
      <c r="G13" s="32"/>
    </row>
    <row r="14" spans="1:7" ht="30" x14ac:dyDescent="0.25">
      <c r="A14" s="45"/>
      <c r="B14" s="4" t="s">
        <v>39</v>
      </c>
      <c r="C14" s="3" t="s">
        <v>40</v>
      </c>
      <c r="D14" s="3" t="s">
        <v>7</v>
      </c>
      <c r="E14" s="9">
        <v>0</v>
      </c>
      <c r="F14" s="31"/>
      <c r="G14" s="32"/>
    </row>
    <row r="15" spans="1:7" ht="30" x14ac:dyDescent="0.25">
      <c r="A15" s="45"/>
      <c r="B15" s="4" t="s">
        <v>39</v>
      </c>
      <c r="C15" s="3" t="s">
        <v>41</v>
      </c>
      <c r="D15" s="3" t="s">
        <v>7</v>
      </c>
      <c r="E15" s="9">
        <v>0</v>
      </c>
      <c r="F15" s="31"/>
      <c r="G15" s="32"/>
    </row>
    <row r="16" spans="1:7" ht="30" x14ac:dyDescent="0.25">
      <c r="A16" s="45" t="s">
        <v>9</v>
      </c>
      <c r="B16" s="5" t="s">
        <v>36</v>
      </c>
      <c r="C16" s="3" t="s">
        <v>28</v>
      </c>
      <c r="D16" s="3" t="s">
        <v>7</v>
      </c>
      <c r="E16" s="10">
        <v>5542.84</v>
      </c>
      <c r="F16" s="31"/>
      <c r="G16" s="32"/>
    </row>
    <row r="17" spans="1:7" ht="30" x14ac:dyDescent="0.25">
      <c r="A17" s="45"/>
      <c r="B17" s="5" t="s">
        <v>36</v>
      </c>
      <c r="C17" s="3" t="s">
        <v>40</v>
      </c>
      <c r="D17" s="3" t="s">
        <v>7</v>
      </c>
      <c r="E17" s="10">
        <f>'[1]ПСН (2)'!$BF$23</f>
        <v>6676.16</v>
      </c>
      <c r="F17" s="31"/>
      <c r="G17" s="32"/>
    </row>
    <row r="18" spans="1:7" ht="30" x14ac:dyDescent="0.25">
      <c r="A18" s="45"/>
      <c r="B18" s="5" t="s">
        <v>36</v>
      </c>
      <c r="C18" s="3" t="s">
        <v>41</v>
      </c>
      <c r="D18" s="3" t="s">
        <v>7</v>
      </c>
      <c r="E18" s="9">
        <f>'[1]ПСН (2)'!$BG$23</f>
        <v>8259.619999999999</v>
      </c>
      <c r="F18" s="31"/>
      <c r="G18" s="32"/>
    </row>
    <row r="19" spans="1:7" ht="15.75" customHeight="1" x14ac:dyDescent="0.25">
      <c r="A19" s="56" t="s">
        <v>10</v>
      </c>
      <c r="B19" s="33" t="s">
        <v>31</v>
      </c>
      <c r="C19" s="3" t="s">
        <v>28</v>
      </c>
      <c r="D19" s="3" t="s">
        <v>7</v>
      </c>
      <c r="E19" s="9">
        <v>2105</v>
      </c>
      <c r="F19" s="31"/>
      <c r="G19" s="32"/>
    </row>
    <row r="20" spans="1:7" x14ac:dyDescent="0.25">
      <c r="A20" s="57"/>
      <c r="B20" s="33" t="s">
        <v>31</v>
      </c>
      <c r="C20" s="3" t="s">
        <v>40</v>
      </c>
      <c r="D20" s="3" t="s">
        <v>7</v>
      </c>
      <c r="E20" s="9">
        <f>[5]ЕСН!$BB$23</f>
        <v>2445</v>
      </c>
      <c r="F20" s="31"/>
      <c r="G20" s="32"/>
    </row>
    <row r="21" spans="1:7" x14ac:dyDescent="0.25">
      <c r="A21" s="58"/>
      <c r="B21" s="33" t="s">
        <v>31</v>
      </c>
      <c r="C21" s="3" t="s">
        <v>41</v>
      </c>
      <c r="D21" s="3" t="s">
        <v>7</v>
      </c>
      <c r="E21" s="9">
        <f>[5]ЕСН!$BC$23</f>
        <v>-930.44299999999998</v>
      </c>
      <c r="F21" s="31"/>
      <c r="G21" s="32"/>
    </row>
    <row r="22" spans="1:7" ht="30" x14ac:dyDescent="0.25">
      <c r="A22" s="45" t="s">
        <v>32</v>
      </c>
      <c r="B22" s="6" t="s">
        <v>42</v>
      </c>
      <c r="C22" s="3" t="s">
        <v>28</v>
      </c>
      <c r="D22" s="3" t="s">
        <v>7</v>
      </c>
      <c r="E22" s="9">
        <v>9368</v>
      </c>
      <c r="F22" s="31"/>
      <c r="G22" s="32"/>
    </row>
    <row r="23" spans="1:7" ht="30" x14ac:dyDescent="0.25">
      <c r="A23" s="45"/>
      <c r="B23" s="33" t="s">
        <v>42</v>
      </c>
      <c r="C23" s="3" t="s">
        <v>40</v>
      </c>
      <c r="D23" s="3" t="s">
        <v>7</v>
      </c>
      <c r="E23" s="9">
        <v>9759</v>
      </c>
      <c r="F23" s="31"/>
      <c r="G23" s="32"/>
    </row>
    <row r="24" spans="1:7" ht="30" x14ac:dyDescent="0.25">
      <c r="A24" s="45"/>
      <c r="B24" s="33" t="s">
        <v>42</v>
      </c>
      <c r="C24" s="3" t="s">
        <v>41</v>
      </c>
      <c r="D24" s="3" t="s">
        <v>7</v>
      </c>
      <c r="E24" s="9">
        <f>[2]ЗНорг!$BE$23</f>
        <v>5776.4314100000001</v>
      </c>
      <c r="F24" s="31"/>
      <c r="G24" s="32"/>
    </row>
    <row r="25" spans="1:7" ht="39" customHeight="1" x14ac:dyDescent="0.25">
      <c r="A25" s="11" t="s">
        <v>33</v>
      </c>
      <c r="B25" s="33" t="s">
        <v>42</v>
      </c>
      <c r="C25" s="3" t="s">
        <v>40</v>
      </c>
      <c r="D25" s="3" t="s">
        <v>7</v>
      </c>
      <c r="E25" s="9">
        <v>8220</v>
      </c>
      <c r="F25" s="31"/>
      <c r="G25" s="32"/>
    </row>
    <row r="26" spans="1:7" ht="34.5" customHeight="1" x14ac:dyDescent="0.25">
      <c r="A26" s="11" t="s">
        <v>11</v>
      </c>
      <c r="B26" s="33" t="s">
        <v>43</v>
      </c>
      <c r="C26" s="3" t="s">
        <v>40</v>
      </c>
      <c r="D26" s="3" t="s">
        <v>7</v>
      </c>
      <c r="E26" s="9">
        <v>8958</v>
      </c>
      <c r="F26" s="31"/>
      <c r="G26" s="32"/>
    </row>
    <row r="27" spans="1:7" ht="30" x14ac:dyDescent="0.25">
      <c r="A27" s="45" t="s">
        <v>12</v>
      </c>
      <c r="B27" s="33" t="s">
        <v>35</v>
      </c>
      <c r="C27" s="3" t="s">
        <v>28</v>
      </c>
      <c r="D27" s="3" t="s">
        <v>7</v>
      </c>
      <c r="E27" s="9">
        <f>2697+54930</f>
        <v>57627</v>
      </c>
      <c r="F27" s="31"/>
      <c r="G27" s="32"/>
    </row>
    <row r="28" spans="1:7" ht="30" x14ac:dyDescent="0.25">
      <c r="A28" s="45"/>
      <c r="B28" s="33" t="s">
        <v>35</v>
      </c>
      <c r="C28" s="3" t="s">
        <v>40</v>
      </c>
      <c r="D28" s="3" t="s">
        <v>7</v>
      </c>
      <c r="E28" s="9">
        <f>[3]НИО!$AY$23</f>
        <v>50896</v>
      </c>
      <c r="F28" s="31"/>
      <c r="G28" s="32"/>
    </row>
    <row r="29" spans="1:7" ht="30" x14ac:dyDescent="0.25">
      <c r="A29" s="45"/>
      <c r="B29" s="33" t="s">
        <v>35</v>
      </c>
      <c r="C29" s="3" t="s">
        <v>41</v>
      </c>
      <c r="D29" s="3" t="s">
        <v>7</v>
      </c>
      <c r="E29" s="9">
        <f>[3]НИО!$AZ$23</f>
        <v>29957.99</v>
      </c>
      <c r="F29" s="31"/>
      <c r="G29" s="32"/>
    </row>
    <row r="30" spans="1:7" ht="45" x14ac:dyDescent="0.25">
      <c r="A30" s="33" t="s">
        <v>37</v>
      </c>
      <c r="B30" s="35" t="s">
        <v>34</v>
      </c>
      <c r="C30" s="3" t="s">
        <v>40</v>
      </c>
      <c r="D30" s="3" t="s">
        <v>7</v>
      </c>
      <c r="E30" s="9">
        <f>[4]НДПИобщерасп!$BA$23</f>
        <v>0</v>
      </c>
      <c r="F30" s="31"/>
      <c r="G30" s="32"/>
    </row>
    <row r="31" spans="1:7" ht="360" x14ac:dyDescent="0.25">
      <c r="A31" s="11" t="s">
        <v>44</v>
      </c>
      <c r="B31" s="35" t="s">
        <v>34</v>
      </c>
      <c r="C31" s="3" t="s">
        <v>40</v>
      </c>
      <c r="D31" s="3" t="s">
        <v>7</v>
      </c>
      <c r="E31" s="9">
        <v>0</v>
      </c>
      <c r="F31" s="31"/>
      <c r="G31" s="32"/>
    </row>
    <row r="32" spans="1:7" x14ac:dyDescent="0.25">
      <c r="A32" s="7"/>
      <c r="B32" s="1"/>
      <c r="C32" s="2"/>
      <c r="D32" s="7"/>
      <c r="E32" s="36"/>
      <c r="F32" s="37"/>
      <c r="G32" s="37"/>
    </row>
    <row r="33" spans="1:7" x14ac:dyDescent="0.25">
      <c r="A33" s="7"/>
      <c r="B33" s="1"/>
      <c r="C33" s="2"/>
      <c r="D33" s="7"/>
      <c r="E33" s="36"/>
      <c r="F33" s="37"/>
      <c r="G33" s="37"/>
    </row>
    <row r="34" spans="1:7" x14ac:dyDescent="0.25">
      <c r="C34" s="2"/>
      <c r="D34" s="15"/>
      <c r="E34" s="24"/>
    </row>
    <row r="35" spans="1:7" x14ac:dyDescent="0.25">
      <c r="A35" s="38" t="s">
        <v>13</v>
      </c>
      <c r="D35" s="15"/>
      <c r="E35" s="24"/>
    </row>
    <row r="36" spans="1:7" x14ac:dyDescent="0.25">
      <c r="A36" s="39" t="s">
        <v>14</v>
      </c>
      <c r="C36" s="40" t="s">
        <v>15</v>
      </c>
      <c r="D36" s="19"/>
      <c r="E36" s="24"/>
    </row>
    <row r="37" spans="1:7" x14ac:dyDescent="0.25">
      <c r="C37" s="12" t="s">
        <v>16</v>
      </c>
      <c r="D37" s="15"/>
      <c r="E37" s="24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59055118110236227" right="0.27559055118110237" top="0.31496062992125984" bottom="0.19685039370078741" header="0.15748031496062992" footer="0.15748031496062992"/>
  <pageSetup paperSize="9" scale="52" fitToHeight="2" orientation="portrait" horizontalDpi="4294967295" verticalDpi="4294967295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opLeftCell="A20" zoomScale="110" zoomScaleNormal="110" zoomScaleSheetLayoutView="80" workbookViewId="0">
      <selection activeCell="G9" sqref="G9"/>
    </sheetView>
  </sheetViews>
  <sheetFormatPr defaultRowHeight="15" x14ac:dyDescent="0.25"/>
  <cols>
    <col min="1" max="1" width="27.5703125" style="12" customWidth="1"/>
    <col min="2" max="2" width="67" style="13" customWidth="1"/>
    <col min="3" max="3" width="23.85546875" style="14" customWidth="1"/>
    <col min="4" max="4" width="14.42578125" style="14" customWidth="1"/>
    <col min="5" max="5" width="17.140625" style="15" customWidth="1"/>
    <col min="6" max="6" width="16.28515625" style="14" customWidth="1"/>
    <col min="7" max="7" width="16.28515625" style="12" customWidth="1"/>
    <col min="8" max="16384" width="9.140625" style="16"/>
  </cols>
  <sheetData>
    <row r="1" spans="1:7" x14ac:dyDescent="0.25">
      <c r="E1" s="46"/>
      <c r="F1" s="46"/>
      <c r="G1" s="46"/>
    </row>
    <row r="2" spans="1:7" x14ac:dyDescent="0.25">
      <c r="A2" s="17"/>
      <c r="B2" s="1"/>
      <c r="C2" s="18"/>
      <c r="D2" s="18"/>
      <c r="E2" s="47"/>
      <c r="F2" s="47"/>
      <c r="G2" s="47"/>
    </row>
    <row r="3" spans="1:7" ht="63" customHeight="1" x14ac:dyDescent="0.25">
      <c r="A3" s="48" t="s">
        <v>38</v>
      </c>
      <c r="B3" s="48"/>
      <c r="C3" s="48"/>
      <c r="D3" s="48"/>
      <c r="E3" s="48"/>
      <c r="F3" s="48"/>
      <c r="G3" s="48"/>
    </row>
    <row r="4" spans="1:7" x14ac:dyDescent="0.25">
      <c r="A4" s="20"/>
      <c r="B4" s="1"/>
      <c r="C4" s="18"/>
      <c r="D4" s="18"/>
      <c r="E4" s="19"/>
      <c r="F4" s="18"/>
      <c r="G4" s="22"/>
    </row>
    <row r="5" spans="1:7" x14ac:dyDescent="0.25">
      <c r="A5" s="49" t="s">
        <v>20</v>
      </c>
      <c r="B5" s="49"/>
      <c r="C5" s="49"/>
      <c r="D5" s="49"/>
      <c r="E5" s="49"/>
      <c r="F5" s="49"/>
      <c r="G5" s="49"/>
    </row>
    <row r="6" spans="1:7" ht="15.75" thickBot="1" x14ac:dyDescent="0.3">
      <c r="A6" s="23"/>
    </row>
    <row r="7" spans="1:7" ht="42.75" x14ac:dyDescent="0.25">
      <c r="A7" s="50" t="s">
        <v>1</v>
      </c>
      <c r="B7" s="51"/>
      <c r="C7" s="51" t="s">
        <v>2</v>
      </c>
      <c r="D7" s="51" t="s">
        <v>3</v>
      </c>
      <c r="E7" s="25" t="s">
        <v>4</v>
      </c>
      <c r="F7" s="25" t="s">
        <v>5</v>
      </c>
      <c r="G7" s="26" t="s">
        <v>6</v>
      </c>
    </row>
    <row r="8" spans="1:7" ht="15.75" thickBot="1" x14ac:dyDescent="0.3">
      <c r="A8" s="52"/>
      <c r="B8" s="53"/>
      <c r="C8" s="53"/>
      <c r="D8" s="53"/>
      <c r="E8" s="27" t="s">
        <v>45</v>
      </c>
      <c r="F8" s="27" t="s">
        <v>45</v>
      </c>
      <c r="G8" s="28" t="s">
        <v>45</v>
      </c>
    </row>
    <row r="9" spans="1:7" x14ac:dyDescent="0.25">
      <c r="A9" s="54">
        <v>1</v>
      </c>
      <c r="B9" s="55"/>
      <c r="C9" s="29">
        <v>2</v>
      </c>
      <c r="D9" s="25">
        <v>3</v>
      </c>
      <c r="E9" s="25">
        <v>4</v>
      </c>
      <c r="F9" s="29">
        <v>5</v>
      </c>
      <c r="G9" s="30">
        <v>6</v>
      </c>
    </row>
    <row r="10" spans="1:7" x14ac:dyDescent="0.25">
      <c r="A10" s="56" t="s">
        <v>29</v>
      </c>
      <c r="B10" s="8" t="s">
        <v>30</v>
      </c>
      <c r="C10" s="3" t="s">
        <v>28</v>
      </c>
      <c r="D10" s="3" t="s">
        <v>7</v>
      </c>
      <c r="E10" s="9">
        <v>284032.98</v>
      </c>
      <c r="F10" s="31"/>
      <c r="G10" s="32"/>
    </row>
    <row r="11" spans="1:7" x14ac:dyDescent="0.25">
      <c r="A11" s="57"/>
      <c r="B11" s="8" t="s">
        <v>30</v>
      </c>
      <c r="C11" s="3" t="s">
        <v>40</v>
      </c>
      <c r="D11" s="3" t="s">
        <v>7</v>
      </c>
      <c r="E11" s="9">
        <v>325324.33</v>
      </c>
      <c r="F11" s="31"/>
      <c r="G11" s="32"/>
    </row>
    <row r="12" spans="1:7" x14ac:dyDescent="0.25">
      <c r="A12" s="58"/>
      <c r="B12" s="8" t="s">
        <v>30</v>
      </c>
      <c r="C12" s="3" t="s">
        <v>41</v>
      </c>
      <c r="D12" s="3" t="s">
        <v>7</v>
      </c>
      <c r="E12" s="9">
        <v>154540.02431000001</v>
      </c>
      <c r="F12" s="31"/>
      <c r="G12" s="32"/>
    </row>
    <row r="13" spans="1:7" ht="27" customHeight="1" x14ac:dyDescent="0.25">
      <c r="A13" s="45" t="s">
        <v>8</v>
      </c>
      <c r="B13" s="4" t="s">
        <v>39</v>
      </c>
      <c r="C13" s="3" t="s">
        <v>28</v>
      </c>
      <c r="D13" s="3" t="s">
        <v>7</v>
      </c>
      <c r="E13" s="9">
        <v>0</v>
      </c>
      <c r="F13" s="31"/>
      <c r="G13" s="32"/>
    </row>
    <row r="14" spans="1:7" ht="30" x14ac:dyDescent="0.25">
      <c r="A14" s="45"/>
      <c r="B14" s="4" t="s">
        <v>39</v>
      </c>
      <c r="C14" s="3" t="s">
        <v>40</v>
      </c>
      <c r="D14" s="3" t="s">
        <v>7</v>
      </c>
      <c r="E14" s="9">
        <v>0</v>
      </c>
      <c r="F14" s="31"/>
      <c r="G14" s="32"/>
    </row>
    <row r="15" spans="1:7" ht="30" x14ac:dyDescent="0.25">
      <c r="A15" s="45"/>
      <c r="B15" s="4" t="s">
        <v>39</v>
      </c>
      <c r="C15" s="3" t="s">
        <v>41</v>
      </c>
      <c r="D15" s="3" t="s">
        <v>7</v>
      </c>
      <c r="E15" s="9">
        <v>0</v>
      </c>
      <c r="F15" s="31"/>
      <c r="G15" s="32"/>
    </row>
    <row r="16" spans="1:7" ht="30" x14ac:dyDescent="0.25">
      <c r="A16" s="45" t="s">
        <v>9</v>
      </c>
      <c r="B16" s="5" t="s">
        <v>36</v>
      </c>
      <c r="C16" s="3" t="s">
        <v>28</v>
      </c>
      <c r="D16" s="3" t="s">
        <v>7</v>
      </c>
      <c r="E16" s="10">
        <v>5465.34</v>
      </c>
      <c r="F16" s="31"/>
      <c r="G16" s="32"/>
    </row>
    <row r="17" spans="1:7" ht="30" x14ac:dyDescent="0.25">
      <c r="A17" s="45"/>
      <c r="B17" s="5" t="s">
        <v>36</v>
      </c>
      <c r="C17" s="3" t="s">
        <v>40</v>
      </c>
      <c r="D17" s="3" t="s">
        <v>7</v>
      </c>
      <c r="E17" s="10">
        <f>'[1]ПСН (2)'!$BF$24</f>
        <v>7015.7199999999993</v>
      </c>
      <c r="F17" s="31"/>
      <c r="G17" s="32"/>
    </row>
    <row r="18" spans="1:7" ht="30" x14ac:dyDescent="0.25">
      <c r="A18" s="45"/>
      <c r="B18" s="5" t="s">
        <v>36</v>
      </c>
      <c r="C18" s="3" t="s">
        <v>41</v>
      </c>
      <c r="D18" s="3" t="s">
        <v>7</v>
      </c>
      <c r="E18" s="9">
        <f>'[1]ПСН (2)'!$BG$24</f>
        <v>6935.92</v>
      </c>
      <c r="F18" s="31"/>
      <c r="G18" s="32"/>
    </row>
    <row r="19" spans="1:7" ht="15.75" customHeight="1" x14ac:dyDescent="0.25">
      <c r="A19" s="56" t="s">
        <v>10</v>
      </c>
      <c r="B19" s="33" t="s">
        <v>31</v>
      </c>
      <c r="C19" s="3" t="s">
        <v>28</v>
      </c>
      <c r="D19" s="3" t="s">
        <v>7</v>
      </c>
      <c r="E19" s="9">
        <v>0</v>
      </c>
      <c r="F19" s="31"/>
      <c r="G19" s="32"/>
    </row>
    <row r="20" spans="1:7" x14ac:dyDescent="0.25">
      <c r="A20" s="57"/>
      <c r="B20" s="33" t="s">
        <v>31</v>
      </c>
      <c r="C20" s="3" t="s">
        <v>40</v>
      </c>
      <c r="D20" s="3" t="s">
        <v>7</v>
      </c>
      <c r="E20" s="9">
        <f>[5]ЕСН!$BB$24</f>
        <v>0</v>
      </c>
      <c r="F20" s="31"/>
      <c r="G20" s="32"/>
    </row>
    <row r="21" spans="1:7" x14ac:dyDescent="0.25">
      <c r="A21" s="58"/>
      <c r="B21" s="33" t="s">
        <v>31</v>
      </c>
      <c r="C21" s="3" t="s">
        <v>41</v>
      </c>
      <c r="D21" s="3" t="s">
        <v>7</v>
      </c>
      <c r="E21" s="9">
        <f>[5]ЕСН!$BC$24</f>
        <v>0</v>
      </c>
      <c r="F21" s="31"/>
      <c r="G21" s="32"/>
    </row>
    <row r="22" spans="1:7" ht="30" x14ac:dyDescent="0.25">
      <c r="A22" s="45" t="s">
        <v>32</v>
      </c>
      <c r="B22" s="6" t="s">
        <v>42</v>
      </c>
      <c r="C22" s="3" t="s">
        <v>28</v>
      </c>
      <c r="D22" s="3" t="s">
        <v>7</v>
      </c>
      <c r="E22" s="9">
        <v>5757</v>
      </c>
      <c r="F22" s="31"/>
      <c r="G22" s="32"/>
    </row>
    <row r="23" spans="1:7" ht="30" x14ac:dyDescent="0.25">
      <c r="A23" s="45"/>
      <c r="B23" s="33" t="s">
        <v>42</v>
      </c>
      <c r="C23" s="3" t="s">
        <v>40</v>
      </c>
      <c r="D23" s="3" t="s">
        <v>7</v>
      </c>
      <c r="E23" s="9">
        <v>6755</v>
      </c>
      <c r="F23" s="31"/>
      <c r="G23" s="32"/>
    </row>
    <row r="24" spans="1:7" ht="30" x14ac:dyDescent="0.25">
      <c r="A24" s="45"/>
      <c r="B24" s="33" t="s">
        <v>42</v>
      </c>
      <c r="C24" s="3" t="s">
        <v>41</v>
      </c>
      <c r="D24" s="3" t="s">
        <v>7</v>
      </c>
      <c r="E24" s="9">
        <f>[2]ЗНорг!$BE$24</f>
        <v>4098.1052499999996</v>
      </c>
      <c r="F24" s="31"/>
      <c r="G24" s="32"/>
    </row>
    <row r="25" spans="1:7" ht="39" customHeight="1" x14ac:dyDescent="0.25">
      <c r="A25" s="11" t="s">
        <v>33</v>
      </c>
      <c r="B25" s="33" t="s">
        <v>42</v>
      </c>
      <c r="C25" s="3" t="s">
        <v>40</v>
      </c>
      <c r="D25" s="3" t="s">
        <v>7</v>
      </c>
      <c r="E25" s="9">
        <v>11370</v>
      </c>
      <c r="F25" s="31"/>
      <c r="G25" s="32"/>
    </row>
    <row r="26" spans="1:7" ht="34.5" customHeight="1" x14ac:dyDescent="0.25">
      <c r="A26" s="11" t="s">
        <v>11</v>
      </c>
      <c r="B26" s="33" t="s">
        <v>43</v>
      </c>
      <c r="C26" s="3" t="s">
        <v>40</v>
      </c>
      <c r="D26" s="3" t="s">
        <v>7</v>
      </c>
      <c r="E26" s="9">
        <v>9374</v>
      </c>
      <c r="F26" s="31"/>
      <c r="G26" s="32"/>
    </row>
    <row r="27" spans="1:7" ht="30" x14ac:dyDescent="0.25">
      <c r="A27" s="45" t="s">
        <v>12</v>
      </c>
      <c r="B27" s="33" t="s">
        <v>35</v>
      </c>
      <c r="C27" s="3" t="s">
        <v>28</v>
      </c>
      <c r="D27" s="3" t="s">
        <v>7</v>
      </c>
      <c r="E27" s="9">
        <f>2737+28392</f>
        <v>31129</v>
      </c>
      <c r="F27" s="31"/>
      <c r="G27" s="32"/>
    </row>
    <row r="28" spans="1:7" ht="30" x14ac:dyDescent="0.25">
      <c r="A28" s="45"/>
      <c r="B28" s="33" t="s">
        <v>35</v>
      </c>
      <c r="C28" s="3" t="s">
        <v>40</v>
      </c>
      <c r="D28" s="3" t="s">
        <v>7</v>
      </c>
      <c r="E28" s="9">
        <f>[3]НИО!$AY$24</f>
        <v>31256</v>
      </c>
      <c r="F28" s="31"/>
      <c r="G28" s="32"/>
    </row>
    <row r="29" spans="1:7" ht="30" x14ac:dyDescent="0.25">
      <c r="A29" s="45"/>
      <c r="B29" s="33" t="s">
        <v>35</v>
      </c>
      <c r="C29" s="3" t="s">
        <v>41</v>
      </c>
      <c r="D29" s="3" t="s">
        <v>7</v>
      </c>
      <c r="E29" s="9">
        <f>[3]НИО!$AZ$24</f>
        <v>16437.54</v>
      </c>
      <c r="F29" s="31"/>
      <c r="G29" s="32"/>
    </row>
    <row r="30" spans="1:7" ht="45" x14ac:dyDescent="0.25">
      <c r="A30" s="33" t="s">
        <v>37</v>
      </c>
      <c r="B30" s="35" t="s">
        <v>34</v>
      </c>
      <c r="C30" s="3" t="s">
        <v>40</v>
      </c>
      <c r="D30" s="3" t="s">
        <v>7</v>
      </c>
      <c r="E30" s="9">
        <f>[4]НДПИобщерасп!$BA$24</f>
        <v>5362</v>
      </c>
      <c r="F30" s="31"/>
      <c r="G30" s="32"/>
    </row>
    <row r="31" spans="1:7" ht="360" x14ac:dyDescent="0.25">
      <c r="A31" s="11" t="s">
        <v>44</v>
      </c>
      <c r="B31" s="35" t="s">
        <v>34</v>
      </c>
      <c r="C31" s="3" t="s">
        <v>40</v>
      </c>
      <c r="D31" s="3" t="s">
        <v>7</v>
      </c>
      <c r="E31" s="9">
        <f>[4]НДПИпрочие!$BB$24</f>
        <v>428995</v>
      </c>
      <c r="F31" s="31"/>
      <c r="G31" s="32"/>
    </row>
    <row r="32" spans="1:7" x14ac:dyDescent="0.25">
      <c r="A32" s="7"/>
      <c r="B32" s="1"/>
      <c r="C32" s="2"/>
      <c r="D32" s="7"/>
      <c r="E32" s="36"/>
      <c r="F32" s="37"/>
      <c r="G32" s="37"/>
    </row>
    <row r="33" spans="1:7" x14ac:dyDescent="0.25">
      <c r="A33" s="7"/>
      <c r="B33" s="1"/>
      <c r="C33" s="2"/>
      <c r="D33" s="7"/>
      <c r="E33" s="36"/>
      <c r="F33" s="37"/>
      <c r="G33" s="37"/>
    </row>
    <row r="34" spans="1:7" x14ac:dyDescent="0.25">
      <c r="C34" s="2"/>
      <c r="D34" s="15"/>
      <c r="E34" s="24"/>
    </row>
    <row r="35" spans="1:7" x14ac:dyDescent="0.25">
      <c r="A35" s="38" t="s">
        <v>13</v>
      </c>
      <c r="D35" s="15"/>
      <c r="E35" s="24"/>
    </row>
    <row r="36" spans="1:7" x14ac:dyDescent="0.25">
      <c r="A36" s="39" t="s">
        <v>14</v>
      </c>
      <c r="C36" s="40" t="s">
        <v>15</v>
      </c>
      <c r="D36" s="19"/>
      <c r="E36" s="24"/>
    </row>
    <row r="37" spans="1:7" x14ac:dyDescent="0.25">
      <c r="C37" s="12" t="s">
        <v>16</v>
      </c>
      <c r="D37" s="15"/>
      <c r="E37" s="24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55" fitToHeight="2" orientation="portrait" horizontalDpi="4294967295" verticalDpi="429496729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opLeftCell="A21" zoomScale="110" zoomScaleNormal="110" zoomScaleSheetLayoutView="80" workbookViewId="0">
      <selection activeCell="G9" sqref="G9"/>
    </sheetView>
  </sheetViews>
  <sheetFormatPr defaultRowHeight="15" x14ac:dyDescent="0.25"/>
  <cols>
    <col min="1" max="1" width="27.5703125" style="12" customWidth="1"/>
    <col min="2" max="2" width="67" style="13" customWidth="1"/>
    <col min="3" max="3" width="23.85546875" style="14" customWidth="1"/>
    <col min="4" max="4" width="14.42578125" style="14" customWidth="1"/>
    <col min="5" max="5" width="17.140625" style="15" customWidth="1"/>
    <col min="6" max="6" width="17" style="14" customWidth="1"/>
    <col min="7" max="7" width="17" style="12" customWidth="1"/>
    <col min="8" max="16384" width="9.140625" style="16"/>
  </cols>
  <sheetData>
    <row r="1" spans="1:7" x14ac:dyDescent="0.25">
      <c r="E1" s="46"/>
      <c r="F1" s="46"/>
      <c r="G1" s="46"/>
    </row>
    <row r="2" spans="1:7" x14ac:dyDescent="0.25">
      <c r="A2" s="17"/>
      <c r="B2" s="1"/>
      <c r="C2" s="18"/>
      <c r="D2" s="18"/>
      <c r="E2" s="47"/>
      <c r="F2" s="47"/>
      <c r="G2" s="47"/>
    </row>
    <row r="3" spans="1:7" ht="63" customHeight="1" x14ac:dyDescent="0.25">
      <c r="A3" s="48" t="s">
        <v>38</v>
      </c>
      <c r="B3" s="48"/>
      <c r="C3" s="48"/>
      <c r="D3" s="48"/>
      <c r="E3" s="48"/>
      <c r="F3" s="48"/>
      <c r="G3" s="48"/>
    </row>
    <row r="4" spans="1:7" x14ac:dyDescent="0.25">
      <c r="A4" s="20"/>
      <c r="B4" s="1"/>
      <c r="C4" s="18"/>
      <c r="D4" s="18"/>
      <c r="E4" s="19"/>
      <c r="F4" s="18"/>
      <c r="G4" s="22"/>
    </row>
    <row r="5" spans="1:7" x14ac:dyDescent="0.25">
      <c r="A5" s="49" t="s">
        <v>18</v>
      </c>
      <c r="B5" s="49"/>
      <c r="C5" s="49"/>
      <c r="D5" s="49"/>
      <c r="E5" s="49"/>
      <c r="F5" s="49"/>
      <c r="G5" s="49"/>
    </row>
    <row r="6" spans="1:7" ht="15.75" thickBot="1" x14ac:dyDescent="0.3">
      <c r="A6" s="23"/>
    </row>
    <row r="7" spans="1:7" ht="42.75" x14ac:dyDescent="0.25">
      <c r="A7" s="50" t="s">
        <v>1</v>
      </c>
      <c r="B7" s="51"/>
      <c r="C7" s="51" t="s">
        <v>2</v>
      </c>
      <c r="D7" s="51" t="s">
        <v>3</v>
      </c>
      <c r="E7" s="25" t="s">
        <v>4</v>
      </c>
      <c r="F7" s="25" t="s">
        <v>5</v>
      </c>
      <c r="G7" s="26" t="s">
        <v>6</v>
      </c>
    </row>
    <row r="8" spans="1:7" ht="15.75" thickBot="1" x14ac:dyDescent="0.3">
      <c r="A8" s="52"/>
      <c r="B8" s="53"/>
      <c r="C8" s="53"/>
      <c r="D8" s="53"/>
      <c r="E8" s="27" t="s">
        <v>45</v>
      </c>
      <c r="F8" s="27" t="s">
        <v>45</v>
      </c>
      <c r="G8" s="28" t="s">
        <v>45</v>
      </c>
    </row>
    <row r="9" spans="1:7" x14ac:dyDescent="0.25">
      <c r="A9" s="54">
        <v>1</v>
      </c>
      <c r="B9" s="55"/>
      <c r="C9" s="29">
        <v>2</v>
      </c>
      <c r="D9" s="25">
        <v>3</v>
      </c>
      <c r="E9" s="25">
        <v>4</v>
      </c>
      <c r="F9" s="29">
        <v>5</v>
      </c>
      <c r="G9" s="30">
        <v>6</v>
      </c>
    </row>
    <row r="10" spans="1:7" x14ac:dyDescent="0.25">
      <c r="A10" s="56" t="s">
        <v>29</v>
      </c>
      <c r="B10" s="8" t="s">
        <v>30</v>
      </c>
      <c r="C10" s="3" t="s">
        <v>28</v>
      </c>
      <c r="D10" s="3" t="s">
        <v>7</v>
      </c>
      <c r="E10" s="9">
        <v>1440733.85</v>
      </c>
      <c r="F10" s="31"/>
      <c r="G10" s="32"/>
    </row>
    <row r="11" spans="1:7" x14ac:dyDescent="0.25">
      <c r="A11" s="57"/>
      <c r="B11" s="8" t="s">
        <v>30</v>
      </c>
      <c r="C11" s="3" t="s">
        <v>40</v>
      </c>
      <c r="D11" s="3" t="s">
        <v>7</v>
      </c>
      <c r="E11" s="9">
        <v>1814503.9350000001</v>
      </c>
      <c r="F11" s="31"/>
      <c r="G11" s="32"/>
    </row>
    <row r="12" spans="1:7" x14ac:dyDescent="0.25">
      <c r="A12" s="58"/>
      <c r="B12" s="8" t="s">
        <v>30</v>
      </c>
      <c r="C12" s="3" t="s">
        <v>41</v>
      </c>
      <c r="D12" s="3" t="s">
        <v>7</v>
      </c>
      <c r="E12" s="9">
        <v>937045.69545</v>
      </c>
      <c r="F12" s="31"/>
      <c r="G12" s="32"/>
    </row>
    <row r="13" spans="1:7" ht="27" customHeight="1" x14ac:dyDescent="0.25">
      <c r="A13" s="45" t="s">
        <v>8</v>
      </c>
      <c r="B13" s="4" t="s">
        <v>39</v>
      </c>
      <c r="C13" s="3" t="s">
        <v>28</v>
      </c>
      <c r="D13" s="3" t="s">
        <v>7</v>
      </c>
      <c r="E13" s="9">
        <v>0</v>
      </c>
      <c r="F13" s="31"/>
      <c r="G13" s="32"/>
    </row>
    <row r="14" spans="1:7" ht="30" x14ac:dyDescent="0.25">
      <c r="A14" s="45"/>
      <c r="B14" s="4" t="s">
        <v>39</v>
      </c>
      <c r="C14" s="3" t="s">
        <v>40</v>
      </c>
      <c r="D14" s="3" t="s">
        <v>7</v>
      </c>
      <c r="E14" s="9">
        <v>0</v>
      </c>
      <c r="F14" s="31"/>
      <c r="G14" s="32"/>
    </row>
    <row r="15" spans="1:7" ht="30" x14ac:dyDescent="0.25">
      <c r="A15" s="45"/>
      <c r="B15" s="4" t="s">
        <v>39</v>
      </c>
      <c r="C15" s="3" t="s">
        <v>41</v>
      </c>
      <c r="D15" s="3" t="s">
        <v>7</v>
      </c>
      <c r="E15" s="9">
        <v>0</v>
      </c>
      <c r="F15" s="31"/>
      <c r="G15" s="32"/>
    </row>
    <row r="16" spans="1:7" ht="30" x14ac:dyDescent="0.25">
      <c r="A16" s="45" t="s">
        <v>9</v>
      </c>
      <c r="B16" s="5" t="s">
        <v>36</v>
      </c>
      <c r="C16" s="3" t="s">
        <v>28</v>
      </c>
      <c r="D16" s="3" t="s">
        <v>7</v>
      </c>
      <c r="E16" s="10">
        <v>13943</v>
      </c>
      <c r="F16" s="31"/>
      <c r="G16" s="32"/>
    </row>
    <row r="17" spans="1:7" ht="30" x14ac:dyDescent="0.25">
      <c r="A17" s="45"/>
      <c r="B17" s="5" t="s">
        <v>36</v>
      </c>
      <c r="C17" s="3" t="s">
        <v>40</v>
      </c>
      <c r="D17" s="3" t="s">
        <v>7</v>
      </c>
      <c r="E17" s="10">
        <f>'[1]ПСН (2)'!$BF$25</f>
        <v>18895.080000000002</v>
      </c>
      <c r="F17" s="31"/>
      <c r="G17" s="32"/>
    </row>
    <row r="18" spans="1:7" ht="30" x14ac:dyDescent="0.25">
      <c r="A18" s="45"/>
      <c r="B18" s="5" t="s">
        <v>36</v>
      </c>
      <c r="C18" s="3" t="s">
        <v>41</v>
      </c>
      <c r="D18" s="3" t="s">
        <v>7</v>
      </c>
      <c r="E18" s="9">
        <f>'[1]ПСН (2)'!$BG$25</f>
        <v>17100.96</v>
      </c>
      <c r="F18" s="31"/>
      <c r="G18" s="32"/>
    </row>
    <row r="19" spans="1:7" ht="12" customHeight="1" x14ac:dyDescent="0.25">
      <c r="A19" s="56" t="s">
        <v>10</v>
      </c>
      <c r="B19" s="33" t="s">
        <v>31</v>
      </c>
      <c r="C19" s="3" t="s">
        <v>28</v>
      </c>
      <c r="D19" s="3" t="s">
        <v>7</v>
      </c>
      <c r="E19" s="9">
        <v>1318</v>
      </c>
      <c r="F19" s="31"/>
      <c r="G19" s="32"/>
    </row>
    <row r="20" spans="1:7" x14ac:dyDescent="0.25">
      <c r="A20" s="57"/>
      <c r="B20" s="33" t="s">
        <v>31</v>
      </c>
      <c r="C20" s="3" t="s">
        <v>40</v>
      </c>
      <c r="D20" s="3" t="s">
        <v>7</v>
      </c>
      <c r="E20" s="9">
        <f>[5]ЕСН!$BB$25</f>
        <v>1307</v>
      </c>
      <c r="F20" s="31"/>
      <c r="G20" s="32"/>
    </row>
    <row r="21" spans="1:7" x14ac:dyDescent="0.25">
      <c r="A21" s="58"/>
      <c r="B21" s="33" t="s">
        <v>31</v>
      </c>
      <c r="C21" s="3" t="s">
        <v>41</v>
      </c>
      <c r="D21" s="3" t="s">
        <v>7</v>
      </c>
      <c r="E21" s="9">
        <f>[5]ЕСН!$BC$25</f>
        <v>1258.0530000000001</v>
      </c>
      <c r="F21" s="31"/>
      <c r="G21" s="32"/>
    </row>
    <row r="22" spans="1:7" ht="30" hidden="1" x14ac:dyDescent="0.25">
      <c r="A22" s="45" t="s">
        <v>32</v>
      </c>
      <c r="B22" s="6" t="s">
        <v>42</v>
      </c>
      <c r="C22" s="3" t="s">
        <v>28</v>
      </c>
      <c r="D22" s="3" t="s">
        <v>7</v>
      </c>
      <c r="E22" s="9">
        <v>28256</v>
      </c>
      <c r="F22" s="31"/>
      <c r="G22" s="32"/>
    </row>
    <row r="23" spans="1:7" ht="30" hidden="1" x14ac:dyDescent="0.25">
      <c r="A23" s="45"/>
      <c r="B23" s="33" t="s">
        <v>42</v>
      </c>
      <c r="C23" s="3" t="s">
        <v>40</v>
      </c>
      <c r="D23" s="3" t="s">
        <v>7</v>
      </c>
      <c r="E23" s="9">
        <v>48250</v>
      </c>
      <c r="F23" s="31"/>
      <c r="G23" s="32"/>
    </row>
    <row r="24" spans="1:7" ht="30" hidden="1" x14ac:dyDescent="0.25">
      <c r="A24" s="45"/>
      <c r="B24" s="33" t="s">
        <v>42</v>
      </c>
      <c r="C24" s="3" t="s">
        <v>41</v>
      </c>
      <c r="D24" s="3" t="s">
        <v>7</v>
      </c>
      <c r="E24" s="9">
        <f>[2]ЗНорг!$BE$25</f>
        <v>30597.003489999999</v>
      </c>
      <c r="F24" s="31"/>
      <c r="G24" s="32"/>
    </row>
    <row r="25" spans="1:7" ht="39" hidden="1" customHeight="1" x14ac:dyDescent="0.25">
      <c r="A25" s="11" t="s">
        <v>33</v>
      </c>
      <c r="B25" s="33" t="s">
        <v>42</v>
      </c>
      <c r="C25" s="3" t="s">
        <v>40</v>
      </c>
      <c r="D25" s="3" t="s">
        <v>7</v>
      </c>
      <c r="E25" s="9">
        <v>28649</v>
      </c>
      <c r="F25" s="31"/>
      <c r="G25" s="32"/>
    </row>
    <row r="26" spans="1:7" ht="34.5" hidden="1" customHeight="1" x14ac:dyDescent="0.25">
      <c r="A26" s="11" t="s">
        <v>11</v>
      </c>
      <c r="B26" s="33" t="s">
        <v>43</v>
      </c>
      <c r="C26" s="3" t="s">
        <v>40</v>
      </c>
      <c r="D26" s="3" t="s">
        <v>7</v>
      </c>
      <c r="E26" s="9">
        <v>30602</v>
      </c>
      <c r="F26" s="31"/>
      <c r="G26" s="32"/>
    </row>
    <row r="27" spans="1:7" ht="30" x14ac:dyDescent="0.25">
      <c r="A27" s="45" t="s">
        <v>12</v>
      </c>
      <c r="B27" s="33" t="s">
        <v>35</v>
      </c>
      <c r="C27" s="3" t="s">
        <v>28</v>
      </c>
      <c r="D27" s="3" t="s">
        <v>7</v>
      </c>
      <c r="E27" s="9">
        <f>40078+189279</f>
        <v>229357</v>
      </c>
      <c r="F27" s="31"/>
      <c r="G27" s="32"/>
    </row>
    <row r="28" spans="1:7" ht="30" x14ac:dyDescent="0.25">
      <c r="A28" s="45"/>
      <c r="B28" s="33" t="s">
        <v>35</v>
      </c>
      <c r="C28" s="3" t="s">
        <v>40</v>
      </c>
      <c r="D28" s="3" t="s">
        <v>7</v>
      </c>
      <c r="E28" s="9">
        <f>[3]НИО!$AY$25</f>
        <v>212575</v>
      </c>
      <c r="F28" s="31"/>
      <c r="G28" s="32"/>
    </row>
    <row r="29" spans="1:7" ht="30" x14ac:dyDescent="0.25">
      <c r="A29" s="45"/>
      <c r="B29" s="33" t="s">
        <v>35</v>
      </c>
      <c r="C29" s="3" t="s">
        <v>41</v>
      </c>
      <c r="D29" s="3" t="s">
        <v>7</v>
      </c>
      <c r="E29" s="9">
        <f>[3]НИО!$AZ$25</f>
        <v>115294.06</v>
      </c>
      <c r="F29" s="31"/>
      <c r="G29" s="32"/>
    </row>
    <row r="30" spans="1:7" ht="45" x14ac:dyDescent="0.25">
      <c r="A30" s="33" t="s">
        <v>37</v>
      </c>
      <c r="B30" s="35" t="s">
        <v>34</v>
      </c>
      <c r="C30" s="3" t="s">
        <v>40</v>
      </c>
      <c r="D30" s="3" t="s">
        <v>7</v>
      </c>
      <c r="E30" s="9">
        <f>[4]НДПИобщерасп!$BA$25</f>
        <v>27695</v>
      </c>
      <c r="F30" s="31"/>
      <c r="G30" s="32"/>
    </row>
    <row r="31" spans="1:7" ht="360" x14ac:dyDescent="0.25">
      <c r="A31" s="11" t="s">
        <v>44</v>
      </c>
      <c r="B31" s="35" t="s">
        <v>34</v>
      </c>
      <c r="C31" s="3" t="s">
        <v>40</v>
      </c>
      <c r="D31" s="3" t="s">
        <v>7</v>
      </c>
      <c r="E31" s="9">
        <v>0</v>
      </c>
      <c r="F31" s="31"/>
      <c r="G31" s="32"/>
    </row>
    <row r="32" spans="1:7" x14ac:dyDescent="0.25">
      <c r="A32" s="7"/>
      <c r="B32" s="1"/>
      <c r="C32" s="2"/>
      <c r="D32" s="7"/>
      <c r="E32" s="36"/>
      <c r="F32" s="37"/>
      <c r="G32" s="37"/>
    </row>
    <row r="33" spans="1:7" x14ac:dyDescent="0.25">
      <c r="A33" s="7"/>
      <c r="B33" s="1"/>
      <c r="C33" s="2"/>
      <c r="D33" s="7"/>
      <c r="E33" s="36"/>
      <c r="F33" s="37"/>
      <c r="G33" s="37"/>
    </row>
    <row r="34" spans="1:7" x14ac:dyDescent="0.25">
      <c r="C34" s="2"/>
      <c r="D34" s="15"/>
      <c r="E34" s="24"/>
    </row>
    <row r="35" spans="1:7" x14ac:dyDescent="0.25">
      <c r="A35" s="38" t="s">
        <v>13</v>
      </c>
      <c r="D35" s="15"/>
      <c r="E35" s="24"/>
    </row>
    <row r="36" spans="1:7" x14ac:dyDescent="0.25">
      <c r="A36" s="39" t="s">
        <v>14</v>
      </c>
      <c r="C36" s="40" t="s">
        <v>15</v>
      </c>
      <c r="D36" s="19"/>
      <c r="E36" s="24"/>
    </row>
    <row r="37" spans="1:7" x14ac:dyDescent="0.25">
      <c r="C37" s="12" t="s">
        <v>16</v>
      </c>
      <c r="D37" s="15"/>
      <c r="E37" s="24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" bottom="0.18" header="0.17" footer="0.16"/>
  <pageSetup paperSize="9" scale="55" orientation="portrait" horizontalDpi="4294967295" verticalDpi="4294967295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opLeftCell="A14" zoomScale="110" zoomScaleNormal="110" zoomScaleSheetLayoutView="80" workbookViewId="0">
      <selection activeCell="G9" sqref="G9"/>
    </sheetView>
  </sheetViews>
  <sheetFormatPr defaultRowHeight="15" x14ac:dyDescent="0.25"/>
  <cols>
    <col min="1" max="1" width="27.5703125" style="12" customWidth="1"/>
    <col min="2" max="2" width="67" style="13" customWidth="1"/>
    <col min="3" max="3" width="23.85546875" style="14" customWidth="1"/>
    <col min="4" max="4" width="14.42578125" style="14" customWidth="1"/>
    <col min="5" max="5" width="17.140625" style="15" customWidth="1"/>
    <col min="6" max="6" width="16.42578125" style="14" customWidth="1"/>
    <col min="7" max="7" width="16.42578125" style="12" customWidth="1"/>
    <col min="8" max="16384" width="9.140625" style="16"/>
  </cols>
  <sheetData>
    <row r="1" spans="1:7" x14ac:dyDescent="0.25">
      <c r="E1" s="46"/>
      <c r="F1" s="46"/>
      <c r="G1" s="46"/>
    </row>
    <row r="2" spans="1:7" x14ac:dyDescent="0.25">
      <c r="A2" s="17"/>
      <c r="B2" s="1"/>
      <c r="C2" s="18"/>
      <c r="D2" s="18"/>
      <c r="E2" s="47"/>
      <c r="F2" s="47"/>
      <c r="G2" s="47"/>
    </row>
    <row r="3" spans="1:7" ht="63" customHeight="1" x14ac:dyDescent="0.25">
      <c r="A3" s="48" t="s">
        <v>38</v>
      </c>
      <c r="B3" s="48"/>
      <c r="C3" s="48"/>
      <c r="D3" s="48"/>
      <c r="E3" s="48"/>
      <c r="F3" s="48"/>
      <c r="G3" s="48"/>
    </row>
    <row r="4" spans="1:7" x14ac:dyDescent="0.25">
      <c r="A4" s="20"/>
      <c r="B4" s="1"/>
      <c r="C4" s="18"/>
      <c r="D4" s="18"/>
      <c r="E4" s="19"/>
      <c r="F4" s="18"/>
      <c r="G4" s="22"/>
    </row>
    <row r="5" spans="1:7" x14ac:dyDescent="0.25">
      <c r="A5" s="49" t="s">
        <v>25</v>
      </c>
      <c r="B5" s="49"/>
      <c r="C5" s="49"/>
      <c r="D5" s="49"/>
      <c r="E5" s="49"/>
      <c r="F5" s="49"/>
      <c r="G5" s="49"/>
    </row>
    <row r="6" spans="1:7" ht="15.75" thickBot="1" x14ac:dyDescent="0.3">
      <c r="A6" s="23"/>
    </row>
    <row r="7" spans="1:7" ht="42.75" x14ac:dyDescent="0.25">
      <c r="A7" s="50" t="s">
        <v>1</v>
      </c>
      <c r="B7" s="51"/>
      <c r="C7" s="51" t="s">
        <v>2</v>
      </c>
      <c r="D7" s="51" t="s">
        <v>3</v>
      </c>
      <c r="E7" s="25" t="s">
        <v>4</v>
      </c>
      <c r="F7" s="25" t="s">
        <v>5</v>
      </c>
      <c r="G7" s="26" t="s">
        <v>6</v>
      </c>
    </row>
    <row r="8" spans="1:7" ht="15.75" thickBot="1" x14ac:dyDescent="0.3">
      <c r="A8" s="52"/>
      <c r="B8" s="53"/>
      <c r="C8" s="53"/>
      <c r="D8" s="53"/>
      <c r="E8" s="27" t="s">
        <v>45</v>
      </c>
      <c r="F8" s="27" t="s">
        <v>45</v>
      </c>
      <c r="G8" s="28" t="s">
        <v>45</v>
      </c>
    </row>
    <row r="9" spans="1:7" x14ac:dyDescent="0.25">
      <c r="A9" s="54">
        <v>1</v>
      </c>
      <c r="B9" s="55"/>
      <c r="C9" s="29">
        <v>2</v>
      </c>
      <c r="D9" s="25">
        <v>3</v>
      </c>
      <c r="E9" s="25">
        <v>4</v>
      </c>
      <c r="F9" s="29">
        <v>5</v>
      </c>
      <c r="G9" s="30">
        <v>6</v>
      </c>
    </row>
    <row r="10" spans="1:7" x14ac:dyDescent="0.25">
      <c r="A10" s="56" t="s">
        <v>29</v>
      </c>
      <c r="B10" s="8" t="s">
        <v>30</v>
      </c>
      <c r="C10" s="3" t="s">
        <v>28</v>
      </c>
      <c r="D10" s="3" t="s">
        <v>7</v>
      </c>
      <c r="E10" s="9">
        <v>124938.35</v>
      </c>
      <c r="F10" s="31"/>
      <c r="G10" s="32"/>
    </row>
    <row r="11" spans="1:7" x14ac:dyDescent="0.25">
      <c r="A11" s="57"/>
      <c r="B11" s="8" t="s">
        <v>30</v>
      </c>
      <c r="C11" s="3" t="s">
        <v>40</v>
      </c>
      <c r="D11" s="3" t="s">
        <v>7</v>
      </c>
      <c r="E11" s="9">
        <v>143181.84099999999</v>
      </c>
      <c r="F11" s="31"/>
      <c r="G11" s="32"/>
    </row>
    <row r="12" spans="1:7" x14ac:dyDescent="0.25">
      <c r="A12" s="58"/>
      <c r="B12" s="8" t="s">
        <v>30</v>
      </c>
      <c r="C12" s="3" t="s">
        <v>41</v>
      </c>
      <c r="D12" s="3" t="s">
        <v>7</v>
      </c>
      <c r="E12" s="9">
        <v>78594.200710000005</v>
      </c>
      <c r="F12" s="31"/>
      <c r="G12" s="32"/>
    </row>
    <row r="13" spans="1:7" ht="27" customHeight="1" x14ac:dyDescent="0.25">
      <c r="A13" s="45" t="s">
        <v>8</v>
      </c>
      <c r="B13" s="4" t="s">
        <v>39</v>
      </c>
      <c r="C13" s="3" t="s">
        <v>28</v>
      </c>
      <c r="D13" s="3" t="s">
        <v>7</v>
      </c>
      <c r="E13" s="9">
        <v>0</v>
      </c>
      <c r="F13" s="31"/>
      <c r="G13" s="32"/>
    </row>
    <row r="14" spans="1:7" ht="30" x14ac:dyDescent="0.25">
      <c r="A14" s="45"/>
      <c r="B14" s="4" t="s">
        <v>39</v>
      </c>
      <c r="C14" s="3" t="s">
        <v>40</v>
      </c>
      <c r="D14" s="3" t="s">
        <v>7</v>
      </c>
      <c r="E14" s="9">
        <v>0</v>
      </c>
      <c r="F14" s="31"/>
      <c r="G14" s="32"/>
    </row>
    <row r="15" spans="1:7" ht="30" x14ac:dyDescent="0.25">
      <c r="A15" s="45"/>
      <c r="B15" s="4" t="s">
        <v>39</v>
      </c>
      <c r="C15" s="3" t="s">
        <v>41</v>
      </c>
      <c r="D15" s="3" t="s">
        <v>7</v>
      </c>
      <c r="E15" s="9">
        <v>0</v>
      </c>
      <c r="F15" s="31"/>
      <c r="G15" s="32"/>
    </row>
    <row r="16" spans="1:7" ht="30" x14ac:dyDescent="0.25">
      <c r="A16" s="45" t="s">
        <v>9</v>
      </c>
      <c r="B16" s="5" t="s">
        <v>36</v>
      </c>
      <c r="C16" s="3" t="s">
        <v>28</v>
      </c>
      <c r="D16" s="3" t="s">
        <v>7</v>
      </c>
      <c r="E16" s="10">
        <v>2099.56</v>
      </c>
      <c r="F16" s="31"/>
      <c r="G16" s="32"/>
    </row>
    <row r="17" spans="1:7" ht="30" x14ac:dyDescent="0.25">
      <c r="A17" s="45"/>
      <c r="B17" s="5" t="s">
        <v>36</v>
      </c>
      <c r="C17" s="3" t="s">
        <v>40</v>
      </c>
      <c r="D17" s="3" t="s">
        <v>7</v>
      </c>
      <c r="E17" s="10">
        <f>'[1]ПСН (2)'!$BF$26</f>
        <v>3339.42</v>
      </c>
      <c r="F17" s="31"/>
      <c r="G17" s="32"/>
    </row>
    <row r="18" spans="1:7" ht="30" x14ac:dyDescent="0.25">
      <c r="A18" s="45"/>
      <c r="B18" s="5" t="s">
        <v>36</v>
      </c>
      <c r="C18" s="3" t="s">
        <v>41</v>
      </c>
      <c r="D18" s="3" t="s">
        <v>7</v>
      </c>
      <c r="E18" s="9">
        <f>'[1]ПСН (2)'!$BG$26</f>
        <v>2197.14</v>
      </c>
      <c r="F18" s="31"/>
      <c r="G18" s="32"/>
    </row>
    <row r="19" spans="1:7" ht="15.75" customHeight="1" x14ac:dyDescent="0.25">
      <c r="A19" s="56" t="s">
        <v>10</v>
      </c>
      <c r="B19" s="33" t="s">
        <v>31</v>
      </c>
      <c r="C19" s="3" t="s">
        <v>28</v>
      </c>
      <c r="D19" s="3" t="s">
        <v>7</v>
      </c>
      <c r="E19" s="9">
        <v>59</v>
      </c>
      <c r="F19" s="31"/>
      <c r="G19" s="32"/>
    </row>
    <row r="20" spans="1:7" x14ac:dyDescent="0.25">
      <c r="A20" s="57"/>
      <c r="B20" s="33" t="s">
        <v>31</v>
      </c>
      <c r="C20" s="3" t="s">
        <v>40</v>
      </c>
      <c r="D20" s="3" t="s">
        <v>7</v>
      </c>
      <c r="E20" s="9">
        <f>[5]ЕСН!$BB$26</f>
        <v>0</v>
      </c>
      <c r="F20" s="31"/>
      <c r="G20" s="32"/>
    </row>
    <row r="21" spans="1:7" x14ac:dyDescent="0.25">
      <c r="A21" s="58"/>
      <c r="B21" s="33" t="s">
        <v>31</v>
      </c>
      <c r="C21" s="3" t="s">
        <v>41</v>
      </c>
      <c r="D21" s="3" t="s">
        <v>7</v>
      </c>
      <c r="E21" s="9">
        <f>[5]ЕСН!$BC$26</f>
        <v>302.267</v>
      </c>
      <c r="F21" s="31"/>
      <c r="G21" s="32"/>
    </row>
    <row r="22" spans="1:7" ht="30" x14ac:dyDescent="0.25">
      <c r="A22" s="45" t="s">
        <v>32</v>
      </c>
      <c r="B22" s="6" t="s">
        <v>42</v>
      </c>
      <c r="C22" s="3" t="s">
        <v>28</v>
      </c>
      <c r="D22" s="3" t="s">
        <v>7</v>
      </c>
      <c r="E22" s="9">
        <v>1246</v>
      </c>
      <c r="F22" s="31"/>
      <c r="G22" s="32"/>
    </row>
    <row r="23" spans="1:7" ht="30" x14ac:dyDescent="0.25">
      <c r="A23" s="45"/>
      <c r="B23" s="33" t="s">
        <v>42</v>
      </c>
      <c r="C23" s="3" t="s">
        <v>40</v>
      </c>
      <c r="D23" s="3" t="s">
        <v>7</v>
      </c>
      <c r="E23" s="9">
        <v>1413</v>
      </c>
      <c r="F23" s="31"/>
      <c r="G23" s="32"/>
    </row>
    <row r="24" spans="1:7" ht="30" x14ac:dyDescent="0.25">
      <c r="A24" s="45"/>
      <c r="B24" s="33" t="s">
        <v>42</v>
      </c>
      <c r="C24" s="3" t="s">
        <v>41</v>
      </c>
      <c r="D24" s="3" t="s">
        <v>7</v>
      </c>
      <c r="E24" s="9">
        <f>[2]ЗНорг!$BE$26</f>
        <v>832.07930999999996</v>
      </c>
      <c r="F24" s="31"/>
      <c r="G24" s="32"/>
    </row>
    <row r="25" spans="1:7" ht="39" customHeight="1" x14ac:dyDescent="0.25">
      <c r="A25" s="11" t="s">
        <v>33</v>
      </c>
      <c r="B25" s="33" t="s">
        <v>42</v>
      </c>
      <c r="C25" s="3" t="s">
        <v>40</v>
      </c>
      <c r="D25" s="3" t="s">
        <v>7</v>
      </c>
      <c r="E25" s="9">
        <v>2954</v>
      </c>
      <c r="F25" s="31"/>
      <c r="G25" s="32"/>
    </row>
    <row r="26" spans="1:7" ht="34.5" customHeight="1" x14ac:dyDescent="0.25">
      <c r="A26" s="11" t="s">
        <v>11</v>
      </c>
      <c r="B26" s="33" t="s">
        <v>43</v>
      </c>
      <c r="C26" s="3" t="s">
        <v>40</v>
      </c>
      <c r="D26" s="3" t="s">
        <v>7</v>
      </c>
      <c r="E26" s="9">
        <v>2150</v>
      </c>
      <c r="F26" s="31"/>
      <c r="G26" s="32"/>
    </row>
    <row r="27" spans="1:7" ht="30" x14ac:dyDescent="0.25">
      <c r="A27" s="45" t="s">
        <v>12</v>
      </c>
      <c r="B27" s="33" t="s">
        <v>35</v>
      </c>
      <c r="C27" s="3" t="s">
        <v>28</v>
      </c>
      <c r="D27" s="3" t="s">
        <v>7</v>
      </c>
      <c r="E27" s="9">
        <f>1844+25203</f>
        <v>27047</v>
      </c>
      <c r="F27" s="31"/>
      <c r="G27" s="32"/>
    </row>
    <row r="28" spans="1:7" ht="30" x14ac:dyDescent="0.25">
      <c r="A28" s="45"/>
      <c r="B28" s="33" t="s">
        <v>35</v>
      </c>
      <c r="C28" s="3" t="s">
        <v>40</v>
      </c>
      <c r="D28" s="3" t="s">
        <v>7</v>
      </c>
      <c r="E28" s="9">
        <f>[3]НИО!$AY$26</f>
        <v>27816</v>
      </c>
      <c r="F28" s="31"/>
      <c r="G28" s="32"/>
    </row>
    <row r="29" spans="1:7" ht="30" x14ac:dyDescent="0.25">
      <c r="A29" s="45"/>
      <c r="B29" s="33" t="s">
        <v>35</v>
      </c>
      <c r="C29" s="3" t="s">
        <v>41</v>
      </c>
      <c r="D29" s="3" t="s">
        <v>7</v>
      </c>
      <c r="E29" s="9">
        <f>[3]НИО!$AZ$26</f>
        <v>15254.26</v>
      </c>
      <c r="F29" s="31"/>
      <c r="G29" s="32"/>
    </row>
    <row r="30" spans="1:7" ht="45" x14ac:dyDescent="0.25">
      <c r="A30" s="33" t="s">
        <v>37</v>
      </c>
      <c r="B30" s="35" t="s">
        <v>34</v>
      </c>
      <c r="C30" s="3" t="s">
        <v>40</v>
      </c>
      <c r="D30" s="3" t="s">
        <v>7</v>
      </c>
      <c r="E30" s="9">
        <f>[4]НДПИобщерасп!$BA$26</f>
        <v>866</v>
      </c>
      <c r="F30" s="31"/>
      <c r="G30" s="32"/>
    </row>
    <row r="31" spans="1:7" ht="360" x14ac:dyDescent="0.25">
      <c r="A31" s="11" t="s">
        <v>44</v>
      </c>
      <c r="B31" s="35" t="s">
        <v>34</v>
      </c>
      <c r="C31" s="3" t="s">
        <v>40</v>
      </c>
      <c r="D31" s="3" t="s">
        <v>7</v>
      </c>
      <c r="E31" s="9">
        <f>[4]НДПИпрочие!$BB$26</f>
        <v>116320</v>
      </c>
      <c r="F31" s="31"/>
      <c r="G31" s="32"/>
    </row>
    <row r="32" spans="1:7" x14ac:dyDescent="0.25">
      <c r="A32" s="7"/>
      <c r="B32" s="1"/>
      <c r="C32" s="2"/>
      <c r="D32" s="7"/>
      <c r="E32" s="36"/>
      <c r="F32" s="37"/>
      <c r="G32" s="37"/>
    </row>
    <row r="33" spans="1:7" x14ac:dyDescent="0.25">
      <c r="A33" s="7"/>
      <c r="B33" s="1"/>
      <c r="C33" s="2"/>
      <c r="D33" s="7"/>
      <c r="E33" s="36"/>
      <c r="F33" s="37"/>
      <c r="G33" s="37"/>
    </row>
    <row r="34" spans="1:7" x14ac:dyDescent="0.25">
      <c r="C34" s="2"/>
      <c r="D34" s="15"/>
      <c r="E34" s="24"/>
    </row>
    <row r="35" spans="1:7" x14ac:dyDescent="0.25">
      <c r="A35" s="38" t="s">
        <v>13</v>
      </c>
      <c r="D35" s="15"/>
      <c r="E35" s="24"/>
    </row>
    <row r="36" spans="1:7" x14ac:dyDescent="0.25">
      <c r="A36" s="39" t="s">
        <v>14</v>
      </c>
      <c r="C36" s="40" t="s">
        <v>15</v>
      </c>
      <c r="D36" s="19"/>
      <c r="E36" s="24"/>
    </row>
    <row r="37" spans="1:7" x14ac:dyDescent="0.25">
      <c r="C37" s="12" t="s">
        <v>16</v>
      </c>
      <c r="D37" s="15"/>
      <c r="E37" s="24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55" fitToHeight="2" orientation="portrait" horizontalDpi="4294967295" verticalDpi="4294967295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opLeftCell="A12" zoomScale="110" zoomScaleNormal="110" zoomScaleSheetLayoutView="80" workbookViewId="0">
      <selection activeCell="G9" sqref="G9"/>
    </sheetView>
  </sheetViews>
  <sheetFormatPr defaultRowHeight="15" x14ac:dyDescent="0.25"/>
  <cols>
    <col min="1" max="1" width="27.5703125" style="12" customWidth="1"/>
    <col min="2" max="2" width="67" style="13" customWidth="1"/>
    <col min="3" max="3" width="23.85546875" style="14" customWidth="1"/>
    <col min="4" max="4" width="14.42578125" style="14" customWidth="1"/>
    <col min="5" max="5" width="21" style="15" customWidth="1"/>
    <col min="6" max="6" width="16.5703125" style="14" customWidth="1"/>
    <col min="7" max="7" width="16.5703125" style="12" customWidth="1"/>
    <col min="8" max="16384" width="9.140625" style="16"/>
  </cols>
  <sheetData>
    <row r="1" spans="1:7" x14ac:dyDescent="0.25">
      <c r="E1" s="46"/>
      <c r="F1" s="46"/>
      <c r="G1" s="46"/>
    </row>
    <row r="2" spans="1:7" x14ac:dyDescent="0.25">
      <c r="A2" s="17"/>
      <c r="B2" s="1"/>
      <c r="C2" s="18"/>
      <c r="D2" s="18"/>
      <c r="E2" s="47"/>
      <c r="F2" s="47"/>
      <c r="G2" s="47"/>
    </row>
    <row r="3" spans="1:7" ht="63" customHeight="1" x14ac:dyDescent="0.25">
      <c r="A3" s="48" t="s">
        <v>38</v>
      </c>
      <c r="B3" s="48"/>
      <c r="C3" s="48"/>
      <c r="D3" s="48"/>
      <c r="E3" s="48"/>
      <c r="F3" s="48"/>
      <c r="G3" s="48"/>
    </row>
    <row r="4" spans="1:7" x14ac:dyDescent="0.25">
      <c r="A4" s="20"/>
      <c r="B4" s="1"/>
      <c r="C4" s="18"/>
      <c r="D4" s="18"/>
      <c r="E4" s="19"/>
      <c r="F4" s="18"/>
      <c r="G4" s="22"/>
    </row>
    <row r="5" spans="1:7" x14ac:dyDescent="0.25">
      <c r="A5" s="49" t="s">
        <v>24</v>
      </c>
      <c r="B5" s="49"/>
      <c r="C5" s="49"/>
      <c r="D5" s="49"/>
      <c r="E5" s="49"/>
      <c r="F5" s="49"/>
      <c r="G5" s="49"/>
    </row>
    <row r="6" spans="1:7" ht="15.75" thickBot="1" x14ac:dyDescent="0.3">
      <c r="A6" s="23"/>
    </row>
    <row r="7" spans="1:7" ht="42.75" x14ac:dyDescent="0.25">
      <c r="A7" s="50" t="s">
        <v>1</v>
      </c>
      <c r="B7" s="51"/>
      <c r="C7" s="51" t="s">
        <v>2</v>
      </c>
      <c r="D7" s="51" t="s">
        <v>3</v>
      </c>
      <c r="E7" s="25" t="s">
        <v>4</v>
      </c>
      <c r="F7" s="25" t="s">
        <v>5</v>
      </c>
      <c r="G7" s="26" t="s">
        <v>6</v>
      </c>
    </row>
    <row r="8" spans="1:7" ht="15.75" thickBot="1" x14ac:dyDescent="0.3">
      <c r="A8" s="52"/>
      <c r="B8" s="53"/>
      <c r="C8" s="53"/>
      <c r="D8" s="53"/>
      <c r="E8" s="27" t="s">
        <v>45</v>
      </c>
      <c r="F8" s="27" t="s">
        <v>45</v>
      </c>
      <c r="G8" s="28" t="s">
        <v>45</v>
      </c>
    </row>
    <row r="9" spans="1:7" x14ac:dyDescent="0.25">
      <c r="A9" s="54">
        <v>1</v>
      </c>
      <c r="B9" s="55"/>
      <c r="C9" s="29">
        <v>2</v>
      </c>
      <c r="D9" s="25">
        <v>3</v>
      </c>
      <c r="E9" s="25">
        <v>4</v>
      </c>
      <c r="F9" s="29">
        <v>5</v>
      </c>
      <c r="G9" s="30">
        <v>6</v>
      </c>
    </row>
    <row r="10" spans="1:7" x14ac:dyDescent="0.25">
      <c r="A10" s="56" t="s">
        <v>29</v>
      </c>
      <c r="B10" s="8" t="s">
        <v>30</v>
      </c>
      <c r="C10" s="3" t="s">
        <v>28</v>
      </c>
      <c r="D10" s="3" t="s">
        <v>7</v>
      </c>
      <c r="E10" s="9">
        <v>235448.94</v>
      </c>
      <c r="F10" s="31"/>
      <c r="G10" s="32"/>
    </row>
    <row r="11" spans="1:7" x14ac:dyDescent="0.25">
      <c r="A11" s="57"/>
      <c r="B11" s="8" t="s">
        <v>30</v>
      </c>
      <c r="C11" s="3" t="s">
        <v>40</v>
      </c>
      <c r="D11" s="3" t="s">
        <v>7</v>
      </c>
      <c r="E11" s="9">
        <v>282641.59000000003</v>
      </c>
      <c r="F11" s="31"/>
      <c r="G11" s="32"/>
    </row>
    <row r="12" spans="1:7" x14ac:dyDescent="0.25">
      <c r="A12" s="58"/>
      <c r="B12" s="8" t="s">
        <v>30</v>
      </c>
      <c r="C12" s="3" t="s">
        <v>41</v>
      </c>
      <c r="D12" s="3" t="s">
        <v>7</v>
      </c>
      <c r="E12" s="9">
        <v>160051.88544000001</v>
      </c>
      <c r="F12" s="31"/>
      <c r="G12" s="32"/>
    </row>
    <row r="13" spans="1:7" ht="27" customHeight="1" x14ac:dyDescent="0.25">
      <c r="A13" s="45" t="s">
        <v>8</v>
      </c>
      <c r="B13" s="4" t="s">
        <v>39</v>
      </c>
      <c r="C13" s="3" t="s">
        <v>28</v>
      </c>
      <c r="D13" s="3" t="s">
        <v>7</v>
      </c>
      <c r="E13" s="9">
        <v>0</v>
      </c>
      <c r="F13" s="31"/>
      <c r="G13" s="32"/>
    </row>
    <row r="14" spans="1:7" ht="30" x14ac:dyDescent="0.25">
      <c r="A14" s="45"/>
      <c r="B14" s="4" t="s">
        <v>39</v>
      </c>
      <c r="C14" s="3" t="s">
        <v>40</v>
      </c>
      <c r="D14" s="3" t="s">
        <v>7</v>
      </c>
      <c r="E14" s="9">
        <v>0</v>
      </c>
      <c r="F14" s="31"/>
      <c r="G14" s="32"/>
    </row>
    <row r="15" spans="1:7" ht="30" x14ac:dyDescent="0.25">
      <c r="A15" s="45"/>
      <c r="B15" s="4" t="s">
        <v>39</v>
      </c>
      <c r="C15" s="3" t="s">
        <v>41</v>
      </c>
      <c r="D15" s="3" t="s">
        <v>7</v>
      </c>
      <c r="E15" s="9">
        <v>0</v>
      </c>
      <c r="F15" s="31"/>
      <c r="G15" s="32"/>
    </row>
    <row r="16" spans="1:7" ht="30" x14ac:dyDescent="0.25">
      <c r="A16" s="45" t="s">
        <v>9</v>
      </c>
      <c r="B16" s="5" t="s">
        <v>36</v>
      </c>
      <c r="C16" s="3" t="s">
        <v>28</v>
      </c>
      <c r="D16" s="3" t="s">
        <v>7</v>
      </c>
      <c r="E16" s="10">
        <v>6990.5599999999995</v>
      </c>
      <c r="F16" s="31"/>
      <c r="G16" s="32"/>
    </row>
    <row r="17" spans="1:7" ht="30" x14ac:dyDescent="0.25">
      <c r="A17" s="45"/>
      <c r="B17" s="5" t="s">
        <v>36</v>
      </c>
      <c r="C17" s="3" t="s">
        <v>40</v>
      </c>
      <c r="D17" s="3" t="s">
        <v>7</v>
      </c>
      <c r="E17" s="10">
        <f>'[1]ПСН (2)'!$BF$27</f>
        <v>9795.18</v>
      </c>
      <c r="F17" s="31"/>
      <c r="G17" s="32"/>
    </row>
    <row r="18" spans="1:7" ht="30" x14ac:dyDescent="0.25">
      <c r="A18" s="45"/>
      <c r="B18" s="5" t="s">
        <v>36</v>
      </c>
      <c r="C18" s="3" t="s">
        <v>41</v>
      </c>
      <c r="D18" s="3" t="s">
        <v>7</v>
      </c>
      <c r="E18" s="9">
        <f>'[1]ПСН (2)'!$BG$27</f>
        <v>9478.98</v>
      </c>
      <c r="F18" s="31"/>
      <c r="G18" s="32"/>
    </row>
    <row r="19" spans="1:7" ht="15.75" customHeight="1" x14ac:dyDescent="0.25">
      <c r="A19" s="56" t="s">
        <v>10</v>
      </c>
      <c r="B19" s="33" t="s">
        <v>31</v>
      </c>
      <c r="C19" s="3" t="s">
        <v>28</v>
      </c>
      <c r="D19" s="3" t="s">
        <v>7</v>
      </c>
      <c r="E19" s="9">
        <v>25</v>
      </c>
      <c r="F19" s="31"/>
      <c r="G19" s="32"/>
    </row>
    <row r="20" spans="1:7" x14ac:dyDescent="0.25">
      <c r="A20" s="57"/>
      <c r="B20" s="33" t="s">
        <v>31</v>
      </c>
      <c r="C20" s="3" t="s">
        <v>40</v>
      </c>
      <c r="D20" s="3" t="s">
        <v>7</v>
      </c>
      <c r="E20" s="9">
        <f>[5]ЕСН!$BB$27</f>
        <v>36</v>
      </c>
      <c r="F20" s="31"/>
      <c r="G20" s="32"/>
    </row>
    <row r="21" spans="1:7" x14ac:dyDescent="0.25">
      <c r="A21" s="58"/>
      <c r="B21" s="33" t="s">
        <v>31</v>
      </c>
      <c r="C21" s="3" t="s">
        <v>41</v>
      </c>
      <c r="D21" s="3" t="s">
        <v>7</v>
      </c>
      <c r="E21" s="9">
        <f>[5]ЕСН!$BC$27</f>
        <v>-4.2830000000000004</v>
      </c>
      <c r="F21" s="31"/>
      <c r="G21" s="32"/>
    </row>
    <row r="22" spans="1:7" ht="30" hidden="1" x14ac:dyDescent="0.25">
      <c r="A22" s="45" t="s">
        <v>32</v>
      </c>
      <c r="B22" s="6" t="s">
        <v>42</v>
      </c>
      <c r="C22" s="3" t="s">
        <v>28</v>
      </c>
      <c r="D22" s="3" t="s">
        <v>7</v>
      </c>
      <c r="E22" s="9">
        <v>22799</v>
      </c>
      <c r="F22" s="31"/>
      <c r="G22" s="32"/>
    </row>
    <row r="23" spans="1:7" ht="30" hidden="1" x14ac:dyDescent="0.25">
      <c r="A23" s="45"/>
      <c r="B23" s="33" t="s">
        <v>42</v>
      </c>
      <c r="C23" s="3" t="s">
        <v>40</v>
      </c>
      <c r="D23" s="3" t="s">
        <v>7</v>
      </c>
      <c r="E23" s="9">
        <f>[2]ЗНорг!$BD$27</f>
        <v>26387</v>
      </c>
      <c r="F23" s="31"/>
      <c r="G23" s="32"/>
    </row>
    <row r="24" spans="1:7" ht="30" hidden="1" x14ac:dyDescent="0.25">
      <c r="A24" s="45"/>
      <c r="B24" s="33" t="s">
        <v>42</v>
      </c>
      <c r="C24" s="3" t="s">
        <v>41</v>
      </c>
      <c r="D24" s="3" t="s">
        <v>7</v>
      </c>
      <c r="E24" s="9">
        <f>[2]ЗНорг!$BE$27</f>
        <v>15302.263989999999</v>
      </c>
      <c r="F24" s="31"/>
      <c r="G24" s="32"/>
    </row>
    <row r="25" spans="1:7" ht="39" hidden="1" customHeight="1" x14ac:dyDescent="0.25">
      <c r="A25" s="11" t="s">
        <v>33</v>
      </c>
      <c r="B25" s="33" t="s">
        <v>42</v>
      </c>
      <c r="C25" s="3" t="s">
        <v>40</v>
      </c>
      <c r="D25" s="3" t="s">
        <v>7</v>
      </c>
      <c r="E25" s="9">
        <v>34523</v>
      </c>
      <c r="F25" s="31"/>
      <c r="G25" s="32"/>
    </row>
    <row r="26" spans="1:7" ht="34.5" hidden="1" customHeight="1" x14ac:dyDescent="0.25">
      <c r="A26" s="11" t="s">
        <v>11</v>
      </c>
      <c r="B26" s="33" t="s">
        <v>43</v>
      </c>
      <c r="C26" s="3" t="s">
        <v>40</v>
      </c>
      <c r="D26" s="3" t="s">
        <v>7</v>
      </c>
      <c r="E26" s="9">
        <v>19904</v>
      </c>
      <c r="F26" s="31"/>
      <c r="G26" s="32"/>
    </row>
    <row r="27" spans="1:7" ht="30" x14ac:dyDescent="0.25">
      <c r="A27" s="45" t="s">
        <v>12</v>
      </c>
      <c r="B27" s="33" t="s">
        <v>35</v>
      </c>
      <c r="C27" s="3" t="s">
        <v>28</v>
      </c>
      <c r="D27" s="3" t="s">
        <v>7</v>
      </c>
      <c r="E27" s="9">
        <f>43415+14430</f>
        <v>57845</v>
      </c>
      <c r="F27" s="31"/>
      <c r="G27" s="32"/>
    </row>
    <row r="28" spans="1:7" ht="30" x14ac:dyDescent="0.25">
      <c r="A28" s="45"/>
      <c r="B28" s="33" t="s">
        <v>35</v>
      </c>
      <c r="C28" s="3" t="s">
        <v>40</v>
      </c>
      <c r="D28" s="3" t="s">
        <v>7</v>
      </c>
      <c r="E28" s="9">
        <f>[3]НИО!$AY$27</f>
        <v>63270</v>
      </c>
      <c r="F28" s="31"/>
      <c r="G28" s="32"/>
    </row>
    <row r="29" spans="1:7" ht="30" x14ac:dyDescent="0.25">
      <c r="A29" s="45"/>
      <c r="B29" s="33" t="s">
        <v>35</v>
      </c>
      <c r="C29" s="3" t="s">
        <v>41</v>
      </c>
      <c r="D29" s="3" t="s">
        <v>7</v>
      </c>
      <c r="E29" s="9">
        <f>[3]НИО!$AZ$27</f>
        <v>49434.75</v>
      </c>
      <c r="F29" s="31"/>
      <c r="G29" s="32"/>
    </row>
    <row r="30" spans="1:7" ht="45" x14ac:dyDescent="0.25">
      <c r="A30" s="33" t="s">
        <v>37</v>
      </c>
      <c r="B30" s="35" t="s">
        <v>34</v>
      </c>
      <c r="C30" s="3" t="s">
        <v>40</v>
      </c>
      <c r="D30" s="3" t="s">
        <v>7</v>
      </c>
      <c r="E30" s="9">
        <f>[4]НДПИобщерасп!$BA$27</f>
        <v>4681</v>
      </c>
      <c r="F30" s="31"/>
      <c r="G30" s="32"/>
    </row>
    <row r="31" spans="1:7" ht="360" x14ac:dyDescent="0.25">
      <c r="A31" s="11" t="s">
        <v>44</v>
      </c>
      <c r="B31" s="35" t="s">
        <v>34</v>
      </c>
      <c r="C31" s="3" t="s">
        <v>40</v>
      </c>
      <c r="D31" s="3" t="s">
        <v>7</v>
      </c>
      <c r="E31" s="9">
        <v>0</v>
      </c>
      <c r="F31" s="31"/>
      <c r="G31" s="32"/>
    </row>
    <row r="32" spans="1:7" x14ac:dyDescent="0.25">
      <c r="A32" s="7"/>
      <c r="B32" s="1"/>
      <c r="C32" s="2"/>
      <c r="D32" s="7"/>
      <c r="E32" s="36"/>
      <c r="F32" s="37"/>
      <c r="G32" s="37"/>
    </row>
    <row r="33" spans="1:7" x14ac:dyDescent="0.25">
      <c r="A33" s="7"/>
      <c r="B33" s="1"/>
      <c r="C33" s="2"/>
      <c r="D33" s="7"/>
      <c r="E33" s="36"/>
      <c r="F33" s="37"/>
      <c r="G33" s="37"/>
    </row>
    <row r="34" spans="1:7" x14ac:dyDescent="0.25">
      <c r="C34" s="2"/>
      <c r="D34" s="15"/>
      <c r="E34" s="24"/>
    </row>
    <row r="35" spans="1:7" x14ac:dyDescent="0.25">
      <c r="A35" s="38" t="s">
        <v>13</v>
      </c>
      <c r="D35" s="15"/>
      <c r="E35" s="24"/>
    </row>
    <row r="36" spans="1:7" x14ac:dyDescent="0.25">
      <c r="A36" s="39" t="s">
        <v>14</v>
      </c>
      <c r="C36" s="40" t="s">
        <v>15</v>
      </c>
      <c r="D36" s="19"/>
      <c r="E36" s="24"/>
    </row>
    <row r="37" spans="1:7" x14ac:dyDescent="0.25">
      <c r="C37" s="12" t="s">
        <v>16</v>
      </c>
      <c r="D37" s="15"/>
      <c r="E37" s="24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54" fitToHeight="2" orientation="portrait" horizontalDpi="4294967295" verticalDpi="4294967295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zoomScale="110" zoomScaleNormal="110" zoomScaleSheetLayoutView="80" workbookViewId="0">
      <selection activeCell="G9" sqref="G9"/>
    </sheetView>
  </sheetViews>
  <sheetFormatPr defaultRowHeight="15" x14ac:dyDescent="0.25"/>
  <cols>
    <col min="1" max="1" width="27.5703125" style="12" customWidth="1"/>
    <col min="2" max="2" width="67" style="13" customWidth="1"/>
    <col min="3" max="3" width="23.85546875" style="14" customWidth="1"/>
    <col min="4" max="4" width="14.42578125" style="14" customWidth="1"/>
    <col min="5" max="5" width="19.42578125" style="15" customWidth="1"/>
    <col min="6" max="6" width="14.28515625" style="14" customWidth="1"/>
    <col min="7" max="7" width="14.28515625" style="12" customWidth="1"/>
    <col min="8" max="16384" width="9.140625" style="16"/>
  </cols>
  <sheetData>
    <row r="1" spans="1:7" x14ac:dyDescent="0.25">
      <c r="E1" s="46"/>
      <c r="F1" s="46"/>
      <c r="G1" s="46"/>
    </row>
    <row r="2" spans="1:7" x14ac:dyDescent="0.25">
      <c r="A2" s="17"/>
      <c r="B2" s="1"/>
      <c r="C2" s="18"/>
      <c r="D2" s="18"/>
      <c r="E2" s="47"/>
      <c r="F2" s="47"/>
      <c r="G2" s="47"/>
    </row>
    <row r="3" spans="1:7" ht="63" customHeight="1" x14ac:dyDescent="0.25">
      <c r="A3" s="48" t="s">
        <v>38</v>
      </c>
      <c r="B3" s="48"/>
      <c r="C3" s="48"/>
      <c r="D3" s="48"/>
      <c r="E3" s="48"/>
      <c r="F3" s="48"/>
      <c r="G3" s="48"/>
    </row>
    <row r="4" spans="1:7" x14ac:dyDescent="0.25">
      <c r="A4" s="20"/>
      <c r="B4" s="1"/>
      <c r="C4" s="18"/>
      <c r="D4" s="18"/>
      <c r="E4" s="19"/>
      <c r="F4" s="18"/>
      <c r="G4" s="22"/>
    </row>
    <row r="5" spans="1:7" x14ac:dyDescent="0.25">
      <c r="A5" s="49" t="s">
        <v>0</v>
      </c>
      <c r="B5" s="49"/>
      <c r="C5" s="49"/>
      <c r="D5" s="49"/>
      <c r="E5" s="49"/>
      <c r="F5" s="49"/>
      <c r="G5" s="49"/>
    </row>
    <row r="6" spans="1:7" ht="15.75" thickBot="1" x14ac:dyDescent="0.3">
      <c r="A6" s="23"/>
      <c r="B6" s="34"/>
      <c r="C6" s="16"/>
      <c r="D6" s="16"/>
      <c r="E6" s="16"/>
      <c r="F6" s="16"/>
      <c r="G6" s="16"/>
    </row>
    <row r="7" spans="1:7" ht="57" x14ac:dyDescent="0.25">
      <c r="A7" s="50" t="s">
        <v>1</v>
      </c>
      <c r="B7" s="51"/>
      <c r="C7" s="51" t="s">
        <v>2</v>
      </c>
      <c r="D7" s="51" t="s">
        <v>3</v>
      </c>
      <c r="E7" s="25" t="s">
        <v>4</v>
      </c>
      <c r="F7" s="25" t="s">
        <v>5</v>
      </c>
      <c r="G7" s="26" t="s">
        <v>6</v>
      </c>
    </row>
    <row r="8" spans="1:7" ht="15.75" thickBot="1" x14ac:dyDescent="0.3">
      <c r="A8" s="52"/>
      <c r="B8" s="53"/>
      <c r="C8" s="53"/>
      <c r="D8" s="53"/>
      <c r="E8" s="27" t="s">
        <v>45</v>
      </c>
      <c r="F8" s="27" t="s">
        <v>45</v>
      </c>
      <c r="G8" s="28" t="s">
        <v>45</v>
      </c>
    </row>
    <row r="9" spans="1:7" x14ac:dyDescent="0.25">
      <c r="A9" s="54">
        <v>1</v>
      </c>
      <c r="B9" s="55"/>
      <c r="C9" s="29">
        <v>2</v>
      </c>
      <c r="D9" s="25">
        <v>3</v>
      </c>
      <c r="E9" s="25">
        <v>4</v>
      </c>
      <c r="F9" s="29">
        <v>5</v>
      </c>
      <c r="G9" s="30">
        <v>6</v>
      </c>
    </row>
    <row r="10" spans="1:7" x14ac:dyDescent="0.25">
      <c r="A10" s="56" t="s">
        <v>29</v>
      </c>
      <c r="B10" s="8" t="s">
        <v>30</v>
      </c>
      <c r="C10" s="3" t="s">
        <v>28</v>
      </c>
      <c r="D10" s="3" t="s">
        <v>7</v>
      </c>
      <c r="E10" s="9">
        <v>3081259.75</v>
      </c>
      <c r="F10" s="31"/>
      <c r="G10" s="32"/>
    </row>
    <row r="11" spans="1:7" x14ac:dyDescent="0.25">
      <c r="A11" s="57"/>
      <c r="B11" s="8" t="s">
        <v>30</v>
      </c>
      <c r="C11" s="3" t="s">
        <v>40</v>
      </c>
      <c r="D11" s="3" t="s">
        <v>7</v>
      </c>
      <c r="E11" s="9">
        <v>3525590.915</v>
      </c>
      <c r="F11" s="31"/>
      <c r="G11" s="32"/>
    </row>
    <row r="12" spans="1:7" x14ac:dyDescent="0.25">
      <c r="A12" s="58"/>
      <c r="B12" s="8" t="s">
        <v>30</v>
      </c>
      <c r="C12" s="3" t="s">
        <v>41</v>
      </c>
      <c r="D12" s="3" t="s">
        <v>7</v>
      </c>
      <c r="E12" s="9">
        <v>2038198.7352199999</v>
      </c>
      <c r="F12" s="31"/>
      <c r="G12" s="32"/>
    </row>
    <row r="13" spans="1:7" ht="27" customHeight="1" x14ac:dyDescent="0.25">
      <c r="A13" s="45" t="s">
        <v>8</v>
      </c>
      <c r="B13" s="4" t="s">
        <v>39</v>
      </c>
      <c r="C13" s="3" t="s">
        <v>28</v>
      </c>
      <c r="D13" s="3" t="s">
        <v>7</v>
      </c>
      <c r="E13" s="9">
        <v>627944</v>
      </c>
      <c r="F13" s="31"/>
      <c r="G13" s="32"/>
    </row>
    <row r="14" spans="1:7" ht="30" x14ac:dyDescent="0.25">
      <c r="A14" s="45"/>
      <c r="B14" s="4" t="s">
        <v>39</v>
      </c>
      <c r="C14" s="3" t="s">
        <v>40</v>
      </c>
      <c r="D14" s="3" t="s">
        <v>7</v>
      </c>
      <c r="E14" s="9">
        <v>535168</v>
      </c>
      <c r="F14" s="31"/>
      <c r="G14" s="32"/>
    </row>
    <row r="15" spans="1:7" ht="30" x14ac:dyDescent="0.25">
      <c r="A15" s="45"/>
      <c r="B15" s="4" t="s">
        <v>39</v>
      </c>
      <c r="C15" s="3" t="s">
        <v>41</v>
      </c>
      <c r="D15" s="3" t="s">
        <v>7</v>
      </c>
      <c r="E15" s="9">
        <v>334991.26108000003</v>
      </c>
      <c r="F15" s="31"/>
      <c r="G15" s="32"/>
    </row>
    <row r="16" spans="1:7" ht="30" x14ac:dyDescent="0.25">
      <c r="A16" s="45" t="s">
        <v>9</v>
      </c>
      <c r="B16" s="5" t="s">
        <v>36</v>
      </c>
      <c r="C16" s="3" t="s">
        <v>28</v>
      </c>
      <c r="D16" s="3" t="s">
        <v>7</v>
      </c>
      <c r="E16" s="10">
        <v>23046.299999999996</v>
      </c>
      <c r="F16" s="31"/>
      <c r="G16" s="32"/>
    </row>
    <row r="17" spans="1:7" ht="30" x14ac:dyDescent="0.25">
      <c r="A17" s="45"/>
      <c r="B17" s="5" t="s">
        <v>36</v>
      </c>
      <c r="C17" s="3" t="s">
        <v>40</v>
      </c>
      <c r="D17" s="3" t="s">
        <v>7</v>
      </c>
      <c r="E17" s="10">
        <f>'[1]ПСН (2)'!$BF$28</f>
        <v>27131</v>
      </c>
      <c r="F17" s="31"/>
      <c r="G17" s="32"/>
    </row>
    <row r="18" spans="1:7" ht="30" x14ac:dyDescent="0.25">
      <c r="A18" s="45"/>
      <c r="B18" s="5" t="s">
        <v>36</v>
      </c>
      <c r="C18" s="3" t="s">
        <v>41</v>
      </c>
      <c r="D18" s="3" t="s">
        <v>7</v>
      </c>
      <c r="E18" s="9">
        <f>'[1]ПСН (2)'!$BG$28</f>
        <v>24418.019999999997</v>
      </c>
      <c r="F18" s="31"/>
      <c r="G18" s="32"/>
    </row>
    <row r="19" spans="1:7" ht="15.75" customHeight="1" x14ac:dyDescent="0.25">
      <c r="A19" s="56" t="s">
        <v>10</v>
      </c>
      <c r="B19" s="33" t="s">
        <v>31</v>
      </c>
      <c r="C19" s="3" t="s">
        <v>28</v>
      </c>
      <c r="D19" s="3" t="s">
        <v>7</v>
      </c>
      <c r="E19" s="9">
        <v>213</v>
      </c>
      <c r="F19" s="31"/>
      <c r="G19" s="32"/>
    </row>
    <row r="20" spans="1:7" x14ac:dyDescent="0.25">
      <c r="A20" s="57"/>
      <c r="B20" s="33" t="s">
        <v>31</v>
      </c>
      <c r="C20" s="3" t="s">
        <v>40</v>
      </c>
      <c r="D20" s="3" t="s">
        <v>7</v>
      </c>
      <c r="E20" s="9">
        <f>[5]ЕСН!$BB$28</f>
        <v>180</v>
      </c>
      <c r="F20" s="31"/>
      <c r="G20" s="32"/>
    </row>
    <row r="21" spans="1:7" x14ac:dyDescent="0.25">
      <c r="A21" s="58"/>
      <c r="B21" s="33" t="s">
        <v>31</v>
      </c>
      <c r="C21" s="3" t="s">
        <v>41</v>
      </c>
      <c r="D21" s="3" t="s">
        <v>7</v>
      </c>
      <c r="E21" s="9">
        <f>[5]ЕСН!$BC$28</f>
        <v>365.79899999999998</v>
      </c>
      <c r="F21" s="31"/>
      <c r="G21" s="32"/>
    </row>
    <row r="22" spans="1:7" ht="30" x14ac:dyDescent="0.25">
      <c r="A22" s="45" t="s">
        <v>32</v>
      </c>
      <c r="B22" s="6" t="s">
        <v>42</v>
      </c>
      <c r="C22" s="3" t="s">
        <v>28</v>
      </c>
      <c r="D22" s="3" t="s">
        <v>7</v>
      </c>
      <c r="E22" s="9">
        <v>32656</v>
      </c>
      <c r="F22" s="31"/>
      <c r="G22" s="32"/>
    </row>
    <row r="23" spans="1:7" ht="30" x14ac:dyDescent="0.25">
      <c r="A23" s="45"/>
      <c r="B23" s="33" t="s">
        <v>42</v>
      </c>
      <c r="C23" s="3" t="s">
        <v>40</v>
      </c>
      <c r="D23" s="3" t="s">
        <v>7</v>
      </c>
      <c r="E23" s="9">
        <v>34149</v>
      </c>
      <c r="F23" s="31"/>
      <c r="G23" s="32"/>
    </row>
    <row r="24" spans="1:7" ht="30" x14ac:dyDescent="0.25">
      <c r="A24" s="45"/>
      <c r="B24" s="33" t="s">
        <v>42</v>
      </c>
      <c r="C24" s="3" t="s">
        <v>41</v>
      </c>
      <c r="D24" s="3" t="s">
        <v>7</v>
      </c>
      <c r="E24" s="9">
        <f>[2]ЗНорг!$BE$28</f>
        <v>17220.166639999999</v>
      </c>
      <c r="F24" s="31"/>
      <c r="G24" s="32"/>
    </row>
    <row r="25" spans="1:7" ht="27" customHeight="1" x14ac:dyDescent="0.25">
      <c r="A25" s="11" t="s">
        <v>33</v>
      </c>
      <c r="B25" s="33" t="s">
        <v>42</v>
      </c>
      <c r="C25" s="3" t="s">
        <v>40</v>
      </c>
      <c r="D25" s="3" t="s">
        <v>7</v>
      </c>
      <c r="E25" s="9">
        <v>16586</v>
      </c>
      <c r="F25" s="31"/>
      <c r="G25" s="32"/>
    </row>
    <row r="26" spans="1:7" ht="34.5" customHeight="1" x14ac:dyDescent="0.25">
      <c r="A26" s="11" t="s">
        <v>11</v>
      </c>
      <c r="B26" s="33" t="s">
        <v>43</v>
      </c>
      <c r="C26" s="3" t="s">
        <v>40</v>
      </c>
      <c r="D26" s="3" t="s">
        <v>7</v>
      </c>
      <c r="E26" s="9">
        <v>55665</v>
      </c>
      <c r="F26" s="31"/>
      <c r="G26" s="32"/>
    </row>
    <row r="27" spans="1:7" ht="30" x14ac:dyDescent="0.25">
      <c r="A27" s="45" t="s">
        <v>12</v>
      </c>
      <c r="B27" s="33" t="s">
        <v>35</v>
      </c>
      <c r="C27" s="3" t="s">
        <v>28</v>
      </c>
      <c r="D27" s="3" t="s">
        <v>7</v>
      </c>
      <c r="E27" s="9">
        <f>51945+183557</f>
        <v>235502</v>
      </c>
      <c r="F27" s="31"/>
      <c r="G27" s="32"/>
    </row>
    <row r="28" spans="1:7" ht="30" x14ac:dyDescent="0.25">
      <c r="A28" s="45"/>
      <c r="B28" s="33" t="s">
        <v>35</v>
      </c>
      <c r="C28" s="3" t="s">
        <v>40</v>
      </c>
      <c r="D28" s="3" t="s">
        <v>7</v>
      </c>
      <c r="E28" s="9">
        <f>[3]НИО!$AY$28</f>
        <v>275730</v>
      </c>
      <c r="F28" s="31"/>
      <c r="G28" s="32"/>
    </row>
    <row r="29" spans="1:7" ht="30" x14ac:dyDescent="0.25">
      <c r="A29" s="45"/>
      <c r="B29" s="33" t="s">
        <v>35</v>
      </c>
      <c r="C29" s="3" t="s">
        <v>41</v>
      </c>
      <c r="D29" s="3" t="s">
        <v>7</v>
      </c>
      <c r="E29" s="9">
        <f>[3]НИО!$AZ$28</f>
        <v>151974.76999999999</v>
      </c>
      <c r="F29" s="31"/>
      <c r="G29" s="32"/>
    </row>
    <row r="30" spans="1:7" ht="45" x14ac:dyDescent="0.25">
      <c r="A30" s="33" t="s">
        <v>37</v>
      </c>
      <c r="B30" s="35" t="s">
        <v>34</v>
      </c>
      <c r="C30" s="3" t="s">
        <v>40</v>
      </c>
      <c r="D30" s="3" t="s">
        <v>7</v>
      </c>
      <c r="E30" s="9">
        <f>[4]НДПИобщерасп!$BA$28</f>
        <v>0</v>
      </c>
      <c r="F30" s="31"/>
      <c r="G30" s="32"/>
    </row>
    <row r="31" spans="1:7" ht="360" x14ac:dyDescent="0.25">
      <c r="A31" s="11" t="s">
        <v>44</v>
      </c>
      <c r="B31" s="35" t="s">
        <v>34</v>
      </c>
      <c r="C31" s="3" t="s">
        <v>40</v>
      </c>
      <c r="D31" s="3" t="s">
        <v>7</v>
      </c>
      <c r="E31" s="9">
        <v>0</v>
      </c>
      <c r="F31" s="31"/>
      <c r="G31" s="32"/>
    </row>
    <row r="32" spans="1:7" x14ac:dyDescent="0.25">
      <c r="A32" s="7"/>
      <c r="B32" s="1"/>
      <c r="C32" s="2"/>
      <c r="D32" s="7"/>
      <c r="E32" s="36"/>
      <c r="F32" s="37"/>
      <c r="G32" s="37"/>
    </row>
    <row r="33" spans="1:7" x14ac:dyDescent="0.25">
      <c r="A33" s="7"/>
      <c r="B33" s="1"/>
      <c r="C33" s="2"/>
      <c r="D33" s="7"/>
      <c r="E33" s="36"/>
      <c r="F33" s="37"/>
      <c r="G33" s="37"/>
    </row>
    <row r="34" spans="1:7" x14ac:dyDescent="0.25">
      <c r="C34" s="2"/>
      <c r="D34" s="15"/>
      <c r="E34" s="24"/>
    </row>
    <row r="35" spans="1:7" x14ac:dyDescent="0.25">
      <c r="A35" s="38" t="s">
        <v>13</v>
      </c>
      <c r="D35" s="15"/>
      <c r="E35" s="24"/>
    </row>
    <row r="36" spans="1:7" x14ac:dyDescent="0.25">
      <c r="A36" s="39" t="s">
        <v>14</v>
      </c>
      <c r="C36" s="40" t="s">
        <v>15</v>
      </c>
      <c r="D36" s="19"/>
      <c r="E36" s="24"/>
    </row>
    <row r="37" spans="1:7" x14ac:dyDescent="0.25">
      <c r="C37" s="12" t="s">
        <v>16</v>
      </c>
      <c r="D37" s="15"/>
      <c r="E37" s="24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56" fitToHeight="2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22</vt:i4>
      </vt:variant>
    </vt:vector>
  </HeadingPairs>
  <TitlesOfParts>
    <vt:vector size="33" baseType="lpstr">
      <vt:lpstr>Кош-Агач</vt:lpstr>
      <vt:lpstr>Улаган</vt:lpstr>
      <vt:lpstr>Усть-Кан</vt:lpstr>
      <vt:lpstr>Онгудай</vt:lpstr>
      <vt:lpstr>Шебалино</vt:lpstr>
      <vt:lpstr>Усть-Кокса</vt:lpstr>
      <vt:lpstr>Турочак</vt:lpstr>
      <vt:lpstr>Майма</vt:lpstr>
      <vt:lpstr>Чоя</vt:lpstr>
      <vt:lpstr>Чемал</vt:lpstr>
      <vt:lpstr>Горно-Алтайск</vt:lpstr>
      <vt:lpstr>'Горно-Алтайск'!Заголовки_для_печати</vt:lpstr>
      <vt:lpstr>'Кош-Агач'!Заголовки_для_печати</vt:lpstr>
      <vt:lpstr>Майма!Заголовки_для_печати</vt:lpstr>
      <vt:lpstr>Онгудай!Заголовки_для_печати</vt:lpstr>
      <vt:lpstr>Турочак!Заголовки_для_печати</vt:lpstr>
      <vt:lpstr>Улаган!Заголовки_для_печати</vt:lpstr>
      <vt:lpstr>'Усть-Кан'!Заголовки_для_печати</vt:lpstr>
      <vt:lpstr>'Усть-Кокса'!Заголовки_для_печати</vt:lpstr>
      <vt:lpstr>Чемал!Заголовки_для_печати</vt:lpstr>
      <vt:lpstr>Чоя!Заголовки_для_печати</vt:lpstr>
      <vt:lpstr>Шебалино!Заголовки_для_печати</vt:lpstr>
      <vt:lpstr>'Горно-Алтайск'!Область_печати</vt:lpstr>
      <vt:lpstr>'Кош-Агач'!Область_печати</vt:lpstr>
      <vt:lpstr>Майма!Область_печати</vt:lpstr>
      <vt:lpstr>Онгудай!Область_печати</vt:lpstr>
      <vt:lpstr>Турочак!Область_печати</vt:lpstr>
      <vt:lpstr>Улаган!Область_печати</vt:lpstr>
      <vt:lpstr>'Усть-Кан'!Область_печати</vt:lpstr>
      <vt:lpstr>'Усть-Кокса'!Область_печати</vt:lpstr>
      <vt:lpstr>Чемал!Область_печати</vt:lpstr>
      <vt:lpstr>Чоя!Область_печати</vt:lpstr>
      <vt:lpstr>Шебалино!Область_печати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Арбаева</dc:creator>
  <cp:lastModifiedBy>Куюков</cp:lastModifiedBy>
  <cp:lastPrinted>2026-08-19T02:15:33Z</cp:lastPrinted>
  <dcterms:created xsi:type="dcterms:W3CDTF">2020-10-16T14:03:30Z</dcterms:created>
  <dcterms:modified xsi:type="dcterms:W3CDTF">2026-08-20T05:09:40Z</dcterms:modified>
</cp:coreProperties>
</file>