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2670" yWindow="3630" windowWidth="15000" windowHeight="10005" tabRatio="702" firstSheet="2" activeTab="4"/>
  </bookViews>
  <sheets>
    <sheet name="Доходы по кодам" sheetId="1" r:id="rId1"/>
    <sheet name="Доходы по администраторам" sheetId="2" r:id="rId2"/>
    <sheet name="Расходы функционал" sheetId="3" r:id="rId3"/>
    <sheet name="Ведомственная" sheetId="4" r:id="rId4"/>
    <sheet name="Источники по кодам" sheetId="5" r:id="rId5"/>
    <sheet name="Источники по администраторам" sheetId="6" r:id="rId6"/>
  </sheets>
  <definedNames>
    <definedName name="_xlnm.Print_Titles" localSheetId="3">Ведомственная!#REF!</definedName>
    <definedName name="_xlnm.Print_Titles" localSheetId="1">'Доходы по администраторам'!#REF!</definedName>
    <definedName name="_xlnm.Print_Titles" localSheetId="0">'Доходы по кодам'!#REF!</definedName>
    <definedName name="_xlnm.Print_Titles" localSheetId="4">'Источники по кодам'!#REF!</definedName>
    <definedName name="_xlnm.Print_Titles" localSheetId="2">'Расходы функционал'!#REF!</definedName>
    <definedName name="_xlnm.Print_Area" localSheetId="3">Ведомственная!#REF!</definedName>
    <definedName name="_xlnm.Print_Area" localSheetId="1">'Доходы по администраторам'!#REF!</definedName>
    <definedName name="_xlnm.Print_Area" localSheetId="0">'Доходы по кодам'!#REF!</definedName>
    <definedName name="_xlnm.Print_Area" localSheetId="5">'Источники по администраторам'!$A$1:$C$5</definedName>
    <definedName name="_xlnm.Print_Area" localSheetId="4">'Источники по кодам'!$A$1:$E$3</definedName>
    <definedName name="_xlnm.Print_Area" localSheetId="2">'Расходы функционал'!#REF!</definedName>
  </definedNames>
  <calcPr calcId="125725" fullPrecision="0"/>
</workbook>
</file>

<file path=xl/calcChain.xml><?xml version="1.0" encoding="utf-8"?>
<calcChain xmlns="http://schemas.openxmlformats.org/spreadsheetml/2006/main">
  <c r="F244" i="1"/>
  <c r="F243" s="1"/>
  <c r="E244"/>
  <c r="E243" s="1"/>
  <c r="D243"/>
  <c r="C243"/>
  <c r="F242"/>
  <c r="E242"/>
  <c r="F241"/>
  <c r="E241"/>
  <c r="F240"/>
  <c r="E240"/>
  <c r="F239"/>
  <c r="E239"/>
  <c r="F238"/>
  <c r="E238"/>
  <c r="F237"/>
  <c r="E237"/>
  <c r="D237"/>
  <c r="C237"/>
  <c r="C235" s="1"/>
  <c r="F236"/>
  <c r="F235" s="1"/>
  <c r="E236"/>
  <c r="E235" s="1"/>
  <c r="D236"/>
  <c r="C236"/>
  <c r="D235"/>
  <c r="F234"/>
  <c r="F233" s="1"/>
  <c r="F232" s="1"/>
  <c r="E234"/>
  <c r="E233"/>
  <c r="D233"/>
  <c r="D232" s="1"/>
  <c r="C233"/>
  <c r="C232" s="1"/>
  <c r="E232"/>
  <c r="F231"/>
  <c r="E231"/>
  <c r="F230"/>
  <c r="E230"/>
  <c r="F229"/>
  <c r="E229"/>
  <c r="E228" s="1"/>
  <c r="D229"/>
  <c r="C229"/>
  <c r="F228"/>
  <c r="D228"/>
  <c r="C228"/>
  <c r="F227"/>
  <c r="E227"/>
  <c r="F226"/>
  <c r="E226"/>
  <c r="F225"/>
  <c r="E225"/>
  <c r="F224"/>
  <c r="E224"/>
  <c r="F223"/>
  <c r="E223"/>
  <c r="F222"/>
  <c r="E222"/>
  <c r="F221"/>
  <c r="E221"/>
  <c r="F220"/>
  <c r="E220"/>
  <c r="F219"/>
  <c r="E219"/>
  <c r="F218"/>
  <c r="E218"/>
  <c r="F217"/>
  <c r="E217"/>
  <c r="F216"/>
  <c r="E216"/>
  <c r="F215"/>
  <c r="E215"/>
  <c r="F214"/>
  <c r="E214"/>
  <c r="F213"/>
  <c r="E213"/>
  <c r="F212"/>
  <c r="E212"/>
  <c r="F211"/>
  <c r="E211"/>
  <c r="F210"/>
  <c r="E210"/>
  <c r="F209"/>
  <c r="E209"/>
  <c r="F208"/>
  <c r="E208"/>
  <c r="F207"/>
  <c r="E207"/>
  <c r="F206"/>
  <c r="E206"/>
  <c r="F205"/>
  <c r="E205"/>
  <c r="F204"/>
  <c r="F202" s="1"/>
  <c r="E204"/>
  <c r="F203"/>
  <c r="E203"/>
  <c r="E202" s="1"/>
  <c r="D202"/>
  <c r="C202"/>
  <c r="F201"/>
  <c r="E201"/>
  <c r="F200"/>
  <c r="E200"/>
  <c r="F199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F185" s="1"/>
  <c r="E186"/>
  <c r="E185" s="1"/>
  <c r="D185"/>
  <c r="C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  <c r="F160"/>
  <c r="E160"/>
  <c r="F159"/>
  <c r="E159"/>
  <c r="F158"/>
  <c r="E158"/>
  <c r="F157"/>
  <c r="E157"/>
  <c r="F156"/>
  <c r="E156"/>
  <c r="F155"/>
  <c r="E155"/>
  <c r="F154"/>
  <c r="E154"/>
  <c r="F153"/>
  <c r="E153"/>
  <c r="F152"/>
  <c r="E152"/>
  <c r="F151"/>
  <c r="E151"/>
  <c r="F150"/>
  <c r="F148" s="1"/>
  <c r="F144" s="1"/>
  <c r="E150"/>
  <c r="F149"/>
  <c r="E149"/>
  <c r="E148" s="1"/>
  <c r="D148"/>
  <c r="C148"/>
  <c r="F147"/>
  <c r="E147"/>
  <c r="F146"/>
  <c r="E146"/>
  <c r="E145" s="1"/>
  <c r="E144" s="1"/>
  <c r="F145"/>
  <c r="D145"/>
  <c r="D144" s="1"/>
  <c r="C145"/>
  <c r="C144"/>
  <c r="F142"/>
  <c r="E142"/>
  <c r="F141"/>
  <c r="E141"/>
  <c r="E140" s="1"/>
  <c r="F140"/>
  <c r="D140"/>
  <c r="F139"/>
  <c r="E139"/>
  <c r="F138"/>
  <c r="D138"/>
  <c r="C138"/>
  <c r="F137"/>
  <c r="E137"/>
  <c r="F136"/>
  <c r="E136"/>
  <c r="F135"/>
  <c r="E135"/>
  <c r="F134"/>
  <c r="E134"/>
  <c r="F133"/>
  <c r="E133"/>
  <c r="F132"/>
  <c r="E132"/>
  <c r="E130" s="1"/>
  <c r="F131"/>
  <c r="F130" s="1"/>
  <c r="E131"/>
  <c r="D130"/>
  <c r="C130"/>
  <c r="F129"/>
  <c r="E129"/>
  <c r="F128"/>
  <c r="E128"/>
  <c r="F127"/>
  <c r="F125" s="1"/>
  <c r="F124" s="1"/>
  <c r="E127"/>
  <c r="F126"/>
  <c r="E126"/>
  <c r="E125"/>
  <c r="E124" s="1"/>
  <c r="E121" s="1"/>
  <c r="D125"/>
  <c r="D124" s="1"/>
  <c r="D121" s="1"/>
  <c r="C125"/>
  <c r="C124"/>
  <c r="F123"/>
  <c r="E123"/>
  <c r="F122"/>
  <c r="E122"/>
  <c r="C121"/>
  <c r="F120"/>
  <c r="F119" s="1"/>
  <c r="E120"/>
  <c r="E119" s="1"/>
  <c r="D119"/>
  <c r="C119"/>
  <c r="F118"/>
  <c r="E118"/>
  <c r="E116" s="1"/>
  <c r="F117"/>
  <c r="F116" s="1"/>
  <c r="E117"/>
  <c r="D116"/>
  <c r="C116"/>
  <c r="F115"/>
  <c r="E115"/>
  <c r="F114"/>
  <c r="F113" s="1"/>
  <c r="E114"/>
  <c r="E113" s="1"/>
  <c r="D113"/>
  <c r="C113"/>
  <c r="F112"/>
  <c r="E112"/>
  <c r="E110" s="1"/>
  <c r="F111"/>
  <c r="F110" s="1"/>
  <c r="E111"/>
  <c r="D110"/>
  <c r="C110"/>
  <c r="D109"/>
  <c r="C109"/>
  <c r="F108"/>
  <c r="E108"/>
  <c r="F107"/>
  <c r="E107"/>
  <c r="F106"/>
  <c r="F105" s="1"/>
  <c r="F104" s="1"/>
  <c r="E106"/>
  <c r="E105" s="1"/>
  <c r="E104" s="1"/>
  <c r="D105"/>
  <c r="C105"/>
  <c r="D104"/>
  <c r="C104"/>
  <c r="F103"/>
  <c r="E103"/>
  <c r="F102"/>
  <c r="F101" s="1"/>
  <c r="E102"/>
  <c r="E101"/>
  <c r="E99" s="1"/>
  <c r="D101"/>
  <c r="D99" s="1"/>
  <c r="D92" s="1"/>
  <c r="C101"/>
  <c r="F100"/>
  <c r="F99" s="1"/>
  <c r="E100"/>
  <c r="C99"/>
  <c r="F98"/>
  <c r="E98"/>
  <c r="F97"/>
  <c r="E97"/>
  <c r="F96"/>
  <c r="E96"/>
  <c r="F95"/>
  <c r="E95"/>
  <c r="F94"/>
  <c r="F93" s="1"/>
  <c r="E94"/>
  <c r="E93" s="1"/>
  <c r="E92" s="1"/>
  <c r="D93"/>
  <c r="C93"/>
  <c r="C92"/>
  <c r="F91"/>
  <c r="F90" s="1"/>
  <c r="F89" s="1"/>
  <c r="E91"/>
  <c r="E90" s="1"/>
  <c r="E89" s="1"/>
  <c r="D90"/>
  <c r="D89" s="1"/>
  <c r="D76" s="1"/>
  <c r="C90"/>
  <c r="C89" s="1"/>
  <c r="F88"/>
  <c r="E88"/>
  <c r="F87"/>
  <c r="E87"/>
  <c r="D87"/>
  <c r="C87"/>
  <c r="C86" s="1"/>
  <c r="F86"/>
  <c r="E86"/>
  <c r="D86"/>
  <c r="F85"/>
  <c r="F84" s="1"/>
  <c r="F81" s="1"/>
  <c r="E85"/>
  <c r="E84" s="1"/>
  <c r="E81" s="1"/>
  <c r="D84"/>
  <c r="C84"/>
  <c r="F83"/>
  <c r="E83"/>
  <c r="F82"/>
  <c r="E82"/>
  <c r="D82"/>
  <c r="C82"/>
  <c r="D81"/>
  <c r="F80"/>
  <c r="E80"/>
  <c r="E79" s="1"/>
  <c r="F79"/>
  <c r="D79"/>
  <c r="C79"/>
  <c r="F78"/>
  <c r="E78"/>
  <c r="F77"/>
  <c r="E77"/>
  <c r="D77"/>
  <c r="C77"/>
  <c r="F75"/>
  <c r="E75"/>
  <c r="E74" s="1"/>
  <c r="F74"/>
  <c r="D74"/>
  <c r="C74"/>
  <c r="F73"/>
  <c r="E73"/>
  <c r="F72"/>
  <c r="E72"/>
  <c r="F71"/>
  <c r="E71"/>
  <c r="F70"/>
  <c r="E70"/>
  <c r="D70"/>
  <c r="C70"/>
  <c r="F69"/>
  <c r="E69"/>
  <c r="E68" s="1"/>
  <c r="E65" s="1"/>
  <c r="F68"/>
  <c r="F65" s="1"/>
  <c r="D68"/>
  <c r="C68"/>
  <c r="F67"/>
  <c r="E67"/>
  <c r="F66"/>
  <c r="E66"/>
  <c r="D66"/>
  <c r="C66"/>
  <c r="D65"/>
  <c r="D61" s="1"/>
  <c r="C65"/>
  <c r="C61" s="1"/>
  <c r="F64"/>
  <c r="E64"/>
  <c r="F63"/>
  <c r="F62" s="1"/>
  <c r="E63"/>
  <c r="E62" s="1"/>
  <c r="E61" s="1"/>
  <c r="D62"/>
  <c r="C62"/>
  <c r="F60"/>
  <c r="E60"/>
  <c r="F59"/>
  <c r="E59"/>
  <c r="F58"/>
  <c r="E58"/>
  <c r="F57"/>
  <c r="E57"/>
  <c r="F56"/>
  <c r="F55" s="1"/>
  <c r="E56"/>
  <c r="E55" s="1"/>
  <c r="D55"/>
  <c r="C55"/>
  <c r="F54"/>
  <c r="E54"/>
  <c r="F53"/>
  <c r="E53"/>
  <c r="D53"/>
  <c r="C53"/>
  <c r="F52"/>
  <c r="E52"/>
  <c r="E51" s="1"/>
  <c r="F51"/>
  <c r="D51"/>
  <c r="C51"/>
  <c r="F50"/>
  <c r="E50"/>
  <c r="F49"/>
  <c r="E49"/>
  <c r="F48"/>
  <c r="E48"/>
  <c r="F47"/>
  <c r="E47"/>
  <c r="E46" s="1"/>
  <c r="F46"/>
  <c r="D46"/>
  <c r="D43" s="1"/>
  <c r="D42" s="1"/>
  <c r="C46"/>
  <c r="C43" s="1"/>
  <c r="C42" s="1"/>
  <c r="F45"/>
  <c r="E45"/>
  <c r="F44"/>
  <c r="E44"/>
  <c r="F41"/>
  <c r="F39" s="1"/>
  <c r="F38" s="1"/>
  <c r="E41"/>
  <c r="F40"/>
  <c r="E40"/>
  <c r="E39" s="1"/>
  <c r="E38" s="1"/>
  <c r="D39"/>
  <c r="D38" s="1"/>
  <c r="C39"/>
  <c r="C38"/>
  <c r="F37"/>
  <c r="E37"/>
  <c r="F36"/>
  <c r="E36"/>
  <c r="E35" s="1"/>
  <c r="F35"/>
  <c r="D35"/>
  <c r="C35"/>
  <c r="F34"/>
  <c r="E34"/>
  <c r="F33"/>
  <c r="F32" s="1"/>
  <c r="F31" s="1"/>
  <c r="E33"/>
  <c r="E32" s="1"/>
  <c r="E31" s="1"/>
  <c r="D32"/>
  <c r="C32"/>
  <c r="D31"/>
  <c r="C31"/>
  <c r="F30"/>
  <c r="E30"/>
  <c r="F29"/>
  <c r="E29"/>
  <c r="F28"/>
  <c r="F24" s="1"/>
  <c r="F23" s="1"/>
  <c r="E28"/>
  <c r="F27"/>
  <c r="E27"/>
  <c r="F26"/>
  <c r="E26"/>
  <c r="F25"/>
  <c r="E25"/>
  <c r="E24" s="1"/>
  <c r="E23" s="1"/>
  <c r="D24"/>
  <c r="D23" s="1"/>
  <c r="C24"/>
  <c r="C23" s="1"/>
  <c r="F22"/>
  <c r="F18" s="1"/>
  <c r="E22"/>
  <c r="F21"/>
  <c r="E21"/>
  <c r="F20"/>
  <c r="E20"/>
  <c r="F19"/>
  <c r="E19"/>
  <c r="E18" s="1"/>
  <c r="D18"/>
  <c r="C18"/>
  <c r="C12" s="1"/>
  <c r="F17"/>
  <c r="E17"/>
  <c r="F16"/>
  <c r="E16"/>
  <c r="F15"/>
  <c r="F14" s="1"/>
  <c r="F13" s="1"/>
  <c r="F12" s="1"/>
  <c r="E15"/>
  <c r="E14" s="1"/>
  <c r="E13" s="1"/>
  <c r="E12" s="1"/>
  <c r="D14"/>
  <c r="C14"/>
  <c r="D13"/>
  <c r="C13"/>
  <c r="D12"/>
  <c r="F11" l="1"/>
  <c r="F10" s="1"/>
  <c r="E43"/>
  <c r="E42" s="1"/>
  <c r="E11" s="1"/>
  <c r="E10" s="1"/>
  <c r="F92"/>
  <c r="F143"/>
  <c r="F61"/>
  <c r="E138"/>
  <c r="D11"/>
  <c r="D10" s="1"/>
  <c r="E143"/>
  <c r="C11"/>
  <c r="E109"/>
  <c r="D143"/>
  <c r="F43"/>
  <c r="F42" s="1"/>
  <c r="E76"/>
  <c r="C76"/>
  <c r="F109"/>
  <c r="F76"/>
  <c r="F121"/>
  <c r="C143"/>
  <c r="C10" l="1"/>
  <c r="F304" i="2" l="1"/>
  <c r="F303" s="1"/>
  <c r="I303"/>
  <c r="H303"/>
  <c r="G303"/>
  <c r="E303"/>
  <c r="D303"/>
  <c r="F302"/>
  <c r="F301"/>
  <c r="F300"/>
  <c r="I298"/>
  <c r="H298"/>
  <c r="G298"/>
  <c r="E298"/>
  <c r="D298"/>
  <c r="F297"/>
  <c r="F296"/>
  <c r="F295"/>
  <c r="F294"/>
  <c r="F293"/>
  <c r="F292"/>
  <c r="F291"/>
  <c r="F290"/>
  <c r="I289"/>
  <c r="H289"/>
  <c r="G289"/>
  <c r="E289"/>
  <c r="D289"/>
  <c r="F288"/>
  <c r="F287"/>
  <c r="I286"/>
  <c r="H286"/>
  <c r="G286"/>
  <c r="E286"/>
  <c r="D286"/>
  <c r="F285"/>
  <c r="F284"/>
  <c r="F283"/>
  <c r="I282"/>
  <c r="H282"/>
  <c r="G282"/>
  <c r="E282"/>
  <c r="D282"/>
  <c r="F281"/>
  <c r="F280" s="1"/>
  <c r="I280"/>
  <c r="H280"/>
  <c r="G280"/>
  <c r="E280"/>
  <c r="D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I253"/>
  <c r="H253"/>
  <c r="G253"/>
  <c r="E253"/>
  <c r="D253"/>
  <c r="F252"/>
  <c r="F251"/>
  <c r="F250"/>
  <c r="F249"/>
  <c r="F248"/>
  <c r="I247"/>
  <c r="H247"/>
  <c r="G247"/>
  <c r="E247"/>
  <c r="D247"/>
  <c r="F246"/>
  <c r="F245"/>
  <c r="I244"/>
  <c r="H244"/>
  <c r="G244"/>
  <c r="F244"/>
  <c r="E244"/>
  <c r="D244"/>
  <c r="F243"/>
  <c r="F242"/>
  <c r="I241"/>
  <c r="H241"/>
  <c r="G241"/>
  <c r="E241"/>
  <c r="D241"/>
  <c r="F240"/>
  <c r="F239" s="1"/>
  <c r="I239"/>
  <c r="H239"/>
  <c r="G239"/>
  <c r="E239"/>
  <c r="D239"/>
  <c r="F238"/>
  <c r="F237" s="1"/>
  <c r="I237"/>
  <c r="H237"/>
  <c r="G237"/>
  <c r="E237"/>
  <c r="D237"/>
  <c r="F236"/>
  <c r="F235"/>
  <c r="H234"/>
  <c r="G234"/>
  <c r="G230" s="1"/>
  <c r="F234"/>
  <c r="H233"/>
  <c r="G233"/>
  <c r="F233"/>
  <c r="F232"/>
  <c r="F231"/>
  <c r="I230"/>
  <c r="H230"/>
  <c r="E230"/>
  <c r="D230"/>
  <c r="F229"/>
  <c r="F228" s="1"/>
  <c r="I228"/>
  <c r="H228"/>
  <c r="G228"/>
  <c r="E228"/>
  <c r="D228"/>
  <c r="F227"/>
  <c r="F226"/>
  <c r="F225"/>
  <c r="F224"/>
  <c r="F223"/>
  <c r="F222"/>
  <c r="F221"/>
  <c r="G220"/>
  <c r="G199" s="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I199"/>
  <c r="H199"/>
  <c r="E199"/>
  <c r="D199"/>
  <c r="F198"/>
  <c r="I197"/>
  <c r="H197"/>
  <c r="G197"/>
  <c r="F197"/>
  <c r="E197"/>
  <c r="D197"/>
  <c r="F196"/>
  <c r="F195" s="1"/>
  <c r="I195"/>
  <c r="H195"/>
  <c r="G195"/>
  <c r="E195"/>
  <c r="D195"/>
  <c r="F194"/>
  <c r="F193"/>
  <c r="D193"/>
  <c r="D173" s="1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I173"/>
  <c r="H173"/>
  <c r="G173"/>
  <c r="E173"/>
  <c r="F172"/>
  <c r="F171"/>
  <c r="F170"/>
  <c r="F169"/>
  <c r="F168"/>
  <c r="F167"/>
  <c r="F166"/>
  <c r="F165"/>
  <c r="F164"/>
  <c r="F163"/>
  <c r="F162"/>
  <c r="F161"/>
  <c r="F160"/>
  <c r="F159"/>
  <c r="F158"/>
  <c r="I157"/>
  <c r="H157"/>
  <c r="G157"/>
  <c r="E157"/>
  <c r="D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I119"/>
  <c r="H119"/>
  <c r="G119"/>
  <c r="E119"/>
  <c r="D119"/>
  <c r="F118"/>
  <c r="F117" s="1"/>
  <c r="I117"/>
  <c r="H117"/>
  <c r="G117"/>
  <c r="E117"/>
  <c r="D117"/>
  <c r="F116"/>
  <c r="F115"/>
  <c r="H114"/>
  <c r="H102" s="1"/>
  <c r="G114"/>
  <c r="G102" s="1"/>
  <c r="F114"/>
  <c r="F113"/>
  <c r="F112"/>
  <c r="F111"/>
  <c r="F110"/>
  <c r="F109"/>
  <c r="F108"/>
  <c r="F107"/>
  <c r="F106"/>
  <c r="F102" s="1"/>
  <c r="F105"/>
  <c r="F104"/>
  <c r="F103"/>
  <c r="I102"/>
  <c r="E102"/>
  <c r="D102"/>
  <c r="F101"/>
  <c r="F100"/>
  <c r="F99"/>
  <c r="F98"/>
  <c r="F97"/>
  <c r="F96"/>
  <c r="F95"/>
  <c r="F94"/>
  <c r="H93"/>
  <c r="H91" s="1"/>
  <c r="G93"/>
  <c r="G91" s="1"/>
  <c r="F93"/>
  <c r="F92"/>
  <c r="I91"/>
  <c r="E91"/>
  <c r="D91"/>
  <c r="F90"/>
  <c r="F89"/>
  <c r="F88"/>
  <c r="F87"/>
  <c r="F86"/>
  <c r="F85"/>
  <c r="F84"/>
  <c r="F83"/>
  <c r="F82"/>
  <c r="F81"/>
  <c r="F80"/>
  <c r="F79"/>
  <c r="F78"/>
  <c r="F77"/>
  <c r="F76"/>
  <c r="I75"/>
  <c r="H75"/>
  <c r="G75"/>
  <c r="E75"/>
  <c r="D75"/>
  <c r="F74"/>
  <c r="F73" s="1"/>
  <c r="I73"/>
  <c r="H73"/>
  <c r="G73"/>
  <c r="E73"/>
  <c r="D73"/>
  <c r="F72"/>
  <c r="F71"/>
  <c r="I70"/>
  <c r="H70"/>
  <c r="G70"/>
  <c r="E70"/>
  <c r="D70"/>
  <c r="F69"/>
  <c r="F68" s="1"/>
  <c r="I68"/>
  <c r="H68"/>
  <c r="G68"/>
  <c r="E68"/>
  <c r="D68"/>
  <c r="F67"/>
  <c r="F64" s="1"/>
  <c r="F66"/>
  <c r="I64"/>
  <c r="H64"/>
  <c r="G64"/>
  <c r="E64"/>
  <c r="D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I38"/>
  <c r="H38"/>
  <c r="G38"/>
  <c r="E38"/>
  <c r="D38"/>
  <c r="F37"/>
  <c r="I36"/>
  <c r="H36"/>
  <c r="G36"/>
  <c r="F36"/>
  <c r="E36"/>
  <c r="D36"/>
  <c r="F35"/>
  <c r="F34"/>
  <c r="I33"/>
  <c r="H33"/>
  <c r="G33"/>
  <c r="E33"/>
  <c r="D33"/>
  <c r="F32"/>
  <c r="F31"/>
  <c r="F30" s="1"/>
  <c r="I30"/>
  <c r="H30"/>
  <c r="G30"/>
  <c r="E30"/>
  <c r="D30"/>
  <c r="F29"/>
  <c r="F28"/>
  <c r="F27"/>
  <c r="F26"/>
  <c r="F25"/>
  <c r="I24"/>
  <c r="H24"/>
  <c r="G24"/>
  <c r="E24"/>
  <c r="D24"/>
  <c r="F23"/>
  <c r="F22" s="1"/>
  <c r="I22"/>
  <c r="H22"/>
  <c r="G22"/>
  <c r="E22"/>
  <c r="D22"/>
  <c r="F21"/>
  <c r="F20" s="1"/>
  <c r="I20"/>
  <c r="H20"/>
  <c r="G20"/>
  <c r="E20"/>
  <c r="D20"/>
  <c r="F19"/>
  <c r="F18"/>
  <c r="F17"/>
  <c r="F16"/>
  <c r="F15"/>
  <c r="I14"/>
  <c r="H14"/>
  <c r="G14"/>
  <c r="E14"/>
  <c r="D14"/>
  <c r="I13"/>
  <c r="H13"/>
  <c r="G13"/>
  <c r="F70" l="1"/>
  <c r="F298"/>
  <c r="E12"/>
  <c r="E309" s="1"/>
  <c r="F33"/>
  <c r="F157"/>
  <c r="F38"/>
  <c r="F247"/>
  <c r="F289"/>
  <c r="F282"/>
  <c r="F241"/>
  <c r="F14"/>
  <c r="F24"/>
  <c r="F91"/>
  <c r="F199"/>
  <c r="I12"/>
  <c r="F75"/>
  <c r="F253"/>
  <c r="H12"/>
  <c r="H308" s="1"/>
  <c r="F119"/>
  <c r="F286"/>
  <c r="D12"/>
  <c r="D309" s="1"/>
  <c r="F173"/>
  <c r="F230"/>
  <c r="G12"/>
  <c r="G308" s="1"/>
  <c r="F12" l="1"/>
  <c r="J1772" i="4" l="1"/>
  <c r="J1771"/>
  <c r="J1770"/>
  <c r="J1769"/>
  <c r="J1768"/>
  <c r="J1767"/>
  <c r="J1766"/>
  <c r="J1765"/>
  <c r="J1764"/>
  <c r="J1763"/>
  <c r="J1762"/>
  <c r="J1761"/>
  <c r="J1760"/>
  <c r="J1759"/>
  <c r="J1758"/>
  <c r="J1757"/>
  <c r="J1756"/>
  <c r="J1755"/>
  <c r="J1754"/>
  <c r="J1753"/>
  <c r="J1752"/>
  <c r="J1751"/>
  <c r="J1750"/>
  <c r="J1749"/>
  <c r="J1748"/>
  <c r="J1747"/>
  <c r="J1746"/>
  <c r="J1745"/>
  <c r="J1744"/>
  <c r="J1743"/>
  <c r="J1742"/>
  <c r="J1741"/>
  <c r="J1740"/>
  <c r="J1739"/>
  <c r="J1738"/>
  <c r="J1737"/>
  <c r="J1736"/>
  <c r="J1735"/>
  <c r="J1734"/>
  <c r="J1733"/>
  <c r="J1732"/>
  <c r="J1731"/>
  <c r="J1730"/>
  <c r="J1729"/>
  <c r="J1728"/>
  <c r="J1727"/>
  <c r="J1726"/>
  <c r="J1725"/>
  <c r="J1724"/>
  <c r="J1723"/>
  <c r="J1722"/>
  <c r="J1721"/>
  <c r="J1720"/>
  <c r="J1719"/>
  <c r="J1718"/>
  <c r="J1717"/>
  <c r="J1716"/>
  <c r="J1715"/>
  <c r="J1714"/>
  <c r="J1713"/>
  <c r="J1712"/>
  <c r="J1711"/>
  <c r="J1710"/>
  <c r="J1709"/>
  <c r="J1708"/>
  <c r="J1707"/>
  <c r="J1706"/>
  <c r="J1705"/>
  <c r="J1704"/>
  <c r="J1703"/>
  <c r="J1702"/>
  <c r="J1701"/>
  <c r="J1700"/>
  <c r="J1699"/>
  <c r="J1698"/>
  <c r="J1697"/>
  <c r="J1696"/>
  <c r="J1695"/>
  <c r="J1694"/>
  <c r="J1693"/>
  <c r="J1692"/>
  <c r="J1691"/>
  <c r="J1690"/>
  <c r="J1689"/>
  <c r="J1688"/>
  <c r="J1687"/>
  <c r="J1686"/>
  <c r="J1685"/>
  <c r="J1684"/>
  <c r="J1683"/>
  <c r="J1682"/>
  <c r="J1681"/>
  <c r="J1680"/>
  <c r="J1679"/>
  <c r="J1678"/>
  <c r="J1677"/>
  <c r="J1676"/>
  <c r="J1675"/>
  <c r="J1674"/>
  <c r="J1673"/>
  <c r="J1672"/>
  <c r="J1671"/>
  <c r="J1670"/>
  <c r="J1669"/>
  <c r="J1668"/>
  <c r="J1667"/>
  <c r="J1666"/>
  <c r="J1665"/>
  <c r="J1664"/>
  <c r="J1663"/>
  <c r="J1662"/>
  <c r="J1661"/>
  <c r="J1660"/>
  <c r="J1659"/>
  <c r="J1658"/>
  <c r="J1657"/>
  <c r="J1656"/>
  <c r="J1655"/>
  <c r="J1654"/>
  <c r="J1653"/>
  <c r="J1652"/>
  <c r="J1651"/>
  <c r="J1650"/>
  <c r="J1649"/>
  <c r="J1648"/>
  <c r="J1647"/>
  <c r="J1646"/>
  <c r="J1645"/>
  <c r="J1644"/>
  <c r="J1643"/>
  <c r="J1642"/>
  <c r="J1641"/>
  <c r="J1640"/>
  <c r="J1639"/>
  <c r="J1638"/>
  <c r="J1637"/>
  <c r="J1636"/>
  <c r="J1635"/>
  <c r="J1634"/>
  <c r="J1633"/>
  <c r="J1632"/>
  <c r="J1631"/>
  <c r="J1630"/>
  <c r="J1629"/>
  <c r="J1628"/>
  <c r="J1627"/>
  <c r="J1626"/>
  <c r="J1625"/>
  <c r="J1624"/>
  <c r="J1623"/>
  <c r="J1622"/>
  <c r="J1621"/>
  <c r="J1620"/>
  <c r="J1619"/>
  <c r="J1618"/>
  <c r="J1617"/>
  <c r="J1616"/>
  <c r="J1615"/>
  <c r="J1614"/>
  <c r="J1613"/>
  <c r="J1612"/>
  <c r="J1611"/>
  <c r="J1610"/>
  <c r="J1609"/>
  <c r="J1608"/>
  <c r="J1607"/>
  <c r="J1606"/>
  <c r="J1605"/>
  <c r="J1604"/>
  <c r="J1603"/>
  <c r="J1602"/>
  <c r="J1601"/>
  <c r="J1600"/>
  <c r="J1599"/>
  <c r="J1598"/>
  <c r="J1597"/>
  <c r="J1596"/>
  <c r="J1595"/>
  <c r="J1594"/>
  <c r="J1593"/>
  <c r="J1592"/>
  <c r="J1591"/>
  <c r="J1590"/>
  <c r="J1589"/>
  <c r="J1588"/>
  <c r="J1587"/>
  <c r="J1586"/>
  <c r="J1585"/>
  <c r="J1584"/>
  <c r="J1583"/>
  <c r="J1582"/>
  <c r="J1581"/>
  <c r="J1580"/>
  <c r="J1579"/>
  <c r="J1578"/>
  <c r="J1577"/>
  <c r="J1576"/>
  <c r="J1575"/>
  <c r="J1574"/>
  <c r="J1573"/>
  <c r="J1572"/>
  <c r="J1571"/>
  <c r="J1570"/>
  <c r="J1569"/>
  <c r="J1568"/>
  <c r="J1567"/>
  <c r="J1566"/>
  <c r="J1565"/>
  <c r="J1564"/>
  <c r="J1563"/>
  <c r="J1562"/>
  <c r="J1561"/>
  <c r="J1560"/>
  <c r="J1559"/>
  <c r="J1558"/>
  <c r="J1557"/>
  <c r="J1556"/>
  <c r="J1555"/>
  <c r="J1554"/>
  <c r="J1553"/>
  <c r="J1552"/>
  <c r="J1551"/>
  <c r="J1550"/>
  <c r="J1549"/>
  <c r="J1548"/>
  <c r="J1547"/>
  <c r="J1546"/>
  <c r="J1545"/>
  <c r="J1544"/>
  <c r="J1543"/>
  <c r="J1542"/>
  <c r="J1541"/>
  <c r="J1540"/>
  <c r="J1539"/>
  <c r="J1538"/>
  <c r="J1537"/>
  <c r="J1536"/>
  <c r="J1535"/>
  <c r="J1534"/>
  <c r="J1533"/>
  <c r="J1532"/>
  <c r="J1531"/>
  <c r="J1530"/>
  <c r="J1529"/>
  <c r="J1528"/>
  <c r="J1527"/>
  <c r="J1526"/>
  <c r="J1525"/>
  <c r="J1524"/>
  <c r="J1523"/>
  <c r="J1522"/>
  <c r="J1521"/>
  <c r="J1520"/>
  <c r="J1519"/>
  <c r="J1518"/>
  <c r="J1517"/>
  <c r="J1516"/>
  <c r="J1515"/>
  <c r="J1514"/>
  <c r="J1513"/>
  <c r="J1512"/>
  <c r="J1511"/>
  <c r="J1510"/>
  <c r="J1509"/>
  <c r="J1508"/>
  <c r="J1507"/>
  <c r="J1506"/>
  <c r="J1505"/>
  <c r="J1504"/>
  <c r="J1503"/>
  <c r="J1502"/>
  <c r="J1501"/>
  <c r="J1500"/>
  <c r="J1499"/>
  <c r="J1498"/>
  <c r="J1497"/>
  <c r="J1496"/>
  <c r="J1495"/>
  <c r="J1494"/>
  <c r="J1493"/>
  <c r="J1492"/>
  <c r="J1491"/>
  <c r="J1490"/>
  <c r="J1489"/>
  <c r="J1488"/>
  <c r="J1487"/>
  <c r="J1486"/>
  <c r="J1485"/>
  <c r="J1484"/>
  <c r="J1483"/>
  <c r="J1482"/>
  <c r="J1481"/>
  <c r="J1480"/>
  <c r="J1479"/>
  <c r="J1478"/>
  <c r="J1477"/>
  <c r="J1476"/>
  <c r="J1475"/>
  <c r="J1474"/>
  <c r="J1473"/>
  <c r="J1472"/>
  <c r="J1471"/>
  <c r="J1470"/>
  <c r="J1469"/>
  <c r="J1468"/>
  <c r="J1467"/>
  <c r="J1466"/>
  <c r="J1465"/>
  <c r="J1464"/>
  <c r="J1463"/>
  <c r="J1462"/>
  <c r="J1461"/>
  <c r="J1460"/>
  <c r="J1459"/>
  <c r="J1458"/>
  <c r="J1457"/>
  <c r="J1456"/>
  <c r="J1455"/>
  <c r="J1454"/>
  <c r="J1453"/>
  <c r="J1452"/>
  <c r="J1451"/>
  <c r="J1450"/>
  <c r="J1449"/>
  <c r="J1448"/>
  <c r="J1447"/>
  <c r="J1446"/>
  <c r="J1445"/>
  <c r="J1444"/>
  <c r="J1443"/>
  <c r="J1442"/>
  <c r="J1441"/>
  <c r="J1440"/>
  <c r="J1439"/>
  <c r="J1438"/>
  <c r="J1437"/>
  <c r="J1436"/>
  <c r="J1435"/>
  <c r="J1434"/>
  <c r="J1433"/>
  <c r="J1432"/>
  <c r="J1431"/>
  <c r="J1430"/>
  <c r="J1429"/>
  <c r="J1428"/>
  <c r="J1427"/>
  <c r="J1426"/>
  <c r="J1425"/>
  <c r="J1424"/>
  <c r="J1423"/>
  <c r="J1422"/>
  <c r="J1421"/>
  <c r="J1420"/>
  <c r="J1419"/>
  <c r="J1418"/>
  <c r="J1417"/>
  <c r="J1416"/>
  <c r="J1415"/>
  <c r="J1414"/>
  <c r="J1413"/>
  <c r="J1412"/>
  <c r="J1411"/>
  <c r="J1410"/>
  <c r="J1409"/>
  <c r="J1408"/>
  <c r="J1407"/>
  <c r="J1406"/>
  <c r="J1405"/>
  <c r="J1404"/>
  <c r="J1403"/>
  <c r="J1402"/>
  <c r="J1401"/>
  <c r="J1400"/>
  <c r="J1399"/>
  <c r="J1398"/>
  <c r="J1397"/>
  <c r="J1396"/>
  <c r="J1395"/>
  <c r="J1394"/>
  <c r="J1393"/>
  <c r="J1392"/>
  <c r="J1391"/>
  <c r="J1390"/>
  <c r="J1389"/>
  <c r="J1388"/>
  <c r="J1387"/>
  <c r="J1386"/>
  <c r="J1385"/>
  <c r="J1384"/>
  <c r="J1383"/>
  <c r="J1382"/>
  <c r="J1381"/>
  <c r="J1380"/>
  <c r="J1379"/>
  <c r="J1378"/>
  <c r="J1377"/>
  <c r="J1376"/>
  <c r="J1375"/>
  <c r="J1374"/>
  <c r="J1373"/>
  <c r="J1372"/>
  <c r="J1371"/>
  <c r="J1370"/>
  <c r="J1369"/>
  <c r="J1368"/>
  <c r="J1367"/>
  <c r="J1366"/>
  <c r="J1365"/>
  <c r="J1364"/>
  <c r="J1363"/>
  <c r="J1362"/>
  <c r="J1361"/>
  <c r="J1360"/>
  <c r="J1359"/>
  <c r="J1358"/>
  <c r="J1357"/>
  <c r="J1356"/>
  <c r="J1355"/>
  <c r="J1354"/>
  <c r="J1353"/>
  <c r="J1352"/>
  <c r="J1351"/>
  <c r="J1350"/>
  <c r="J1349"/>
  <c r="J1348"/>
  <c r="J1347"/>
  <c r="J1346"/>
  <c r="J1345"/>
  <c r="J1344"/>
  <c r="J1343"/>
  <c r="J1342"/>
  <c r="J1341"/>
  <c r="J1340"/>
  <c r="J1339"/>
  <c r="J1338"/>
  <c r="J1337"/>
  <c r="J1336"/>
  <c r="J1335"/>
  <c r="J1334"/>
  <c r="J1333"/>
  <c r="J1332"/>
  <c r="J1331"/>
  <c r="J1330"/>
  <c r="J1329"/>
  <c r="J1328"/>
  <c r="J1327"/>
  <c r="J1326"/>
  <c r="J1325"/>
  <c r="J1324"/>
  <c r="J1323"/>
  <c r="J1322"/>
  <c r="J1321"/>
  <c r="J1320"/>
  <c r="J1319"/>
  <c r="J1318"/>
  <c r="J1317"/>
  <c r="J1316"/>
  <c r="J1315"/>
  <c r="J1314"/>
  <c r="J1313"/>
  <c r="J1312"/>
  <c r="J1311"/>
  <c r="J1310"/>
  <c r="J1309"/>
  <c r="J1308"/>
  <c r="J1307"/>
  <c r="J1306"/>
  <c r="J1305"/>
  <c r="J1304"/>
  <c r="J1303"/>
  <c r="J1302"/>
  <c r="J1301"/>
  <c r="J1300"/>
  <c r="J1299"/>
  <c r="J1298"/>
  <c r="J1297"/>
  <c r="J1296"/>
  <c r="J1295"/>
  <c r="J1294"/>
  <c r="J1293"/>
  <c r="J1292"/>
  <c r="J1291"/>
  <c r="J1290"/>
  <c r="J1289"/>
  <c r="J1288"/>
  <c r="J1287"/>
  <c r="J1286"/>
  <c r="J1285"/>
  <c r="J1284"/>
  <c r="J1283"/>
  <c r="J1282"/>
  <c r="J1281"/>
  <c r="J1280"/>
  <c r="J1279"/>
  <c r="J1278"/>
  <c r="J1277"/>
  <c r="J1276"/>
  <c r="J1275"/>
  <c r="J1274"/>
  <c r="J1273"/>
  <c r="J1272"/>
  <c r="J1271"/>
  <c r="J1270"/>
  <c r="J1269"/>
  <c r="J1268"/>
  <c r="J1267"/>
  <c r="J1266"/>
  <c r="J1265"/>
  <c r="J1264"/>
  <c r="J1263"/>
  <c r="J1262"/>
  <c r="J1261"/>
  <c r="J1260"/>
  <c r="J1259"/>
  <c r="J1258"/>
  <c r="J1257"/>
  <c r="J1256"/>
  <c r="J1255"/>
  <c r="J1254"/>
  <c r="J1253"/>
  <c r="J1252"/>
  <c r="J1251"/>
  <c r="J1250"/>
  <c r="J1249"/>
  <c r="J1248"/>
  <c r="J1247"/>
  <c r="J1246"/>
  <c r="J1245"/>
  <c r="J1244"/>
  <c r="J1243"/>
  <c r="J1242"/>
  <c r="J1241"/>
  <c r="J1240"/>
  <c r="J1239"/>
  <c r="J1238"/>
  <c r="J1237"/>
  <c r="J1236"/>
  <c r="J1235"/>
  <c r="J1234"/>
  <c r="J1233"/>
  <c r="J1232"/>
  <c r="J1231"/>
  <c r="J1230"/>
  <c r="J1229"/>
  <c r="J1228"/>
  <c r="J1227"/>
  <c r="J1226"/>
  <c r="J1225"/>
  <c r="J1224"/>
  <c r="J1223"/>
  <c r="J1222"/>
  <c r="J1221"/>
  <c r="J1220"/>
  <c r="J1219"/>
  <c r="J1218"/>
  <c r="J1217"/>
  <c r="J1216"/>
  <c r="J1215"/>
  <c r="J1214"/>
  <c r="J1213"/>
  <c r="J1212"/>
  <c r="J1211"/>
  <c r="J1210"/>
  <c r="J1209"/>
  <c r="J1208"/>
  <c r="J1207"/>
  <c r="J1206"/>
  <c r="J1205"/>
  <c r="J1204"/>
  <c r="J1203"/>
  <c r="J1202"/>
  <c r="J1201"/>
  <c r="J1200"/>
  <c r="J1199"/>
  <c r="J1198"/>
  <c r="J1197"/>
  <c r="J1196"/>
  <c r="J1195"/>
  <c r="J1194"/>
  <c r="J1193"/>
  <c r="J1192"/>
  <c r="J1191"/>
  <c r="J1190"/>
  <c r="J1189"/>
  <c r="J1188"/>
  <c r="J1187"/>
  <c r="J1186"/>
  <c r="J1185"/>
  <c r="J1184"/>
  <c r="J1183"/>
  <c r="J1182"/>
  <c r="J1181"/>
  <c r="J1180"/>
  <c r="J1179"/>
  <c r="J1178"/>
  <c r="J1177"/>
  <c r="J1176"/>
  <c r="J1175"/>
  <c r="J1174"/>
  <c r="J1173"/>
  <c r="J1172"/>
  <c r="J1171"/>
  <c r="J1170"/>
  <c r="J1169"/>
  <c r="J1168"/>
  <c r="J1167"/>
  <c r="J1166"/>
  <c r="J1165"/>
  <c r="J1164"/>
  <c r="J1163"/>
  <c r="J1162"/>
  <c r="J1161"/>
  <c r="J1160"/>
  <c r="J1159"/>
  <c r="J1158"/>
  <c r="J1157"/>
  <c r="J1156"/>
  <c r="J1155"/>
  <c r="J1154"/>
  <c r="J1153"/>
  <c r="J1152"/>
  <c r="J1151"/>
  <c r="J1150"/>
  <c r="J1149"/>
  <c r="J1148"/>
  <c r="J1147"/>
  <c r="J1146"/>
  <c r="J1145"/>
  <c r="J1144"/>
  <c r="J1143"/>
  <c r="J1142"/>
  <c r="J1141"/>
  <c r="J1140"/>
  <c r="J1139"/>
  <c r="J1138"/>
  <c r="J1137"/>
  <c r="J1136"/>
  <c r="J1135"/>
  <c r="J1134"/>
  <c r="J1133"/>
  <c r="J1132"/>
  <c r="J1131"/>
  <c r="J1130"/>
  <c r="J1129"/>
  <c r="J1128"/>
  <c r="J1127"/>
  <c r="J1126"/>
  <c r="J1125"/>
  <c r="J1124"/>
  <c r="J1123"/>
  <c r="J1122"/>
  <c r="J1121"/>
  <c r="J1120"/>
  <c r="J1119"/>
  <c r="J1118"/>
  <c r="J1117"/>
  <c r="J1116"/>
  <c r="J1115"/>
  <c r="J1114"/>
  <c r="J1113"/>
  <c r="J1112"/>
  <c r="J1111"/>
  <c r="J1110"/>
  <c r="J1109"/>
  <c r="J1108"/>
  <c r="J1107"/>
  <c r="J1106"/>
  <c r="J1105"/>
  <c r="J1104"/>
  <c r="J1103"/>
  <c r="J1102"/>
  <c r="J1101"/>
  <c r="J1100"/>
  <c r="J1099"/>
  <c r="J1098"/>
  <c r="J1097"/>
  <c r="J1096"/>
  <c r="J1095"/>
  <c r="J1094"/>
  <c r="J1093"/>
  <c r="J1092"/>
  <c r="J1091"/>
  <c r="J1090"/>
  <c r="J1089"/>
  <c r="J1088"/>
  <c r="J1087"/>
  <c r="J1086"/>
  <c r="J1085"/>
  <c r="J1084"/>
  <c r="J1083"/>
  <c r="J1082"/>
  <c r="J1081"/>
  <c r="J1080"/>
  <c r="J1079"/>
  <c r="J1078"/>
  <c r="J1077"/>
  <c r="J1076"/>
  <c r="J1075"/>
  <c r="J1074"/>
  <c r="J1073"/>
  <c r="J1072"/>
  <c r="J1071"/>
  <c r="J1070"/>
  <c r="J1069"/>
  <c r="J1068"/>
  <c r="J1067"/>
  <c r="J1066"/>
  <c r="J1065"/>
  <c r="J1064"/>
  <c r="J1063"/>
  <c r="J1062"/>
  <c r="J1061"/>
  <c r="J1060"/>
  <c r="J1059"/>
  <c r="J1058"/>
  <c r="J1057"/>
  <c r="J1056"/>
  <c r="J1055"/>
  <c r="J1054"/>
  <c r="J1053"/>
  <c r="J1052"/>
  <c r="J1051"/>
  <c r="J1050"/>
  <c r="J1049"/>
  <c r="J1048"/>
  <c r="J1047"/>
  <c r="J1046"/>
  <c r="J1045"/>
  <c r="J1044"/>
  <c r="J1043"/>
  <c r="J1042"/>
  <c r="J1041"/>
  <c r="J1040"/>
  <c r="J1039"/>
  <c r="J1038"/>
  <c r="J1037"/>
  <c r="J1036"/>
  <c r="J1035"/>
  <c r="J1034"/>
  <c r="J1033"/>
  <c r="J1032"/>
  <c r="J1031"/>
  <c r="J1030"/>
  <c r="J1029"/>
  <c r="J1028"/>
  <c r="J1027"/>
  <c r="J1026"/>
  <c r="J1025"/>
  <c r="J1024"/>
  <c r="J1023"/>
  <c r="J1022"/>
  <c r="J1021"/>
  <c r="J1020"/>
  <c r="J1019"/>
  <c r="J1018"/>
  <c r="J1017"/>
  <c r="J1016"/>
  <c r="J1015"/>
  <c r="J1014"/>
  <c r="J1013"/>
  <c r="J1012"/>
  <c r="J1011"/>
  <c r="J1010"/>
  <c r="J1009"/>
  <c r="J1008"/>
  <c r="J1007"/>
  <c r="J1006"/>
  <c r="J1005"/>
  <c r="J1004"/>
  <c r="J1003"/>
  <c r="J1002"/>
  <c r="J1001"/>
  <c r="J1000"/>
  <c r="J999"/>
  <c r="J998"/>
  <c r="J997"/>
  <c r="J996"/>
  <c r="J995"/>
  <c r="J994"/>
  <c r="J993"/>
  <c r="J992"/>
  <c r="J991"/>
  <c r="J990"/>
  <c r="J989"/>
  <c r="J988"/>
  <c r="J987"/>
  <c r="J986"/>
  <c r="J985"/>
  <c r="J984"/>
  <c r="J983"/>
  <c r="J982"/>
  <c r="J981"/>
  <c r="J980"/>
  <c r="J979"/>
  <c r="J978"/>
  <c r="J977"/>
  <c r="J976"/>
  <c r="J975"/>
  <c r="J974"/>
  <c r="J973"/>
  <c r="J972"/>
  <c r="J971"/>
  <c r="J970"/>
  <c r="J969"/>
  <c r="J968"/>
  <c r="J967"/>
  <c r="J966"/>
  <c r="J965"/>
  <c r="J964"/>
  <c r="J963"/>
  <c r="J962"/>
  <c r="J961"/>
  <c r="J960"/>
  <c r="J959"/>
  <c r="J958"/>
  <c r="J957"/>
  <c r="J956"/>
  <c r="J955"/>
  <c r="J954"/>
  <c r="J953"/>
  <c r="J952"/>
  <c r="J951"/>
  <c r="J950"/>
  <c r="J949"/>
  <c r="J948"/>
  <c r="J947"/>
  <c r="J946"/>
  <c r="J945"/>
  <c r="J944"/>
  <c r="J943"/>
  <c r="J942"/>
  <c r="J941"/>
  <c r="J940"/>
  <c r="J939"/>
  <c r="J938"/>
  <c r="J937"/>
  <c r="J936"/>
  <c r="J935"/>
  <c r="J934"/>
  <c r="J933"/>
  <c r="J932"/>
  <c r="J931"/>
  <c r="J930"/>
  <c r="J929"/>
  <c r="J928"/>
  <c r="J927"/>
  <c r="J926"/>
  <c r="J925"/>
  <c r="J924"/>
  <c r="J923"/>
  <c r="J922"/>
  <c r="J921"/>
  <c r="J920"/>
  <c r="J919"/>
  <c r="J918"/>
  <c r="J917"/>
  <c r="J916"/>
  <c r="J915"/>
  <c r="J914"/>
  <c r="J913"/>
  <c r="J912"/>
  <c r="J911"/>
  <c r="J910"/>
  <c r="J909"/>
  <c r="J908"/>
  <c r="J907"/>
  <c r="J906"/>
  <c r="J905"/>
  <c r="J904"/>
  <c r="J903"/>
  <c r="J902"/>
  <c r="J901"/>
  <c r="J900"/>
  <c r="J899"/>
  <c r="J898"/>
  <c r="J897"/>
  <c r="J896"/>
  <c r="J895"/>
  <c r="J894"/>
  <c r="J893"/>
  <c r="J892"/>
  <c r="J891"/>
  <c r="J890"/>
  <c r="J889"/>
  <c r="J888"/>
  <c r="J887"/>
  <c r="J886"/>
  <c r="J885"/>
  <c r="J884"/>
  <c r="J883"/>
  <c r="J882"/>
  <c r="J881"/>
  <c r="J880"/>
  <c r="J879"/>
  <c r="J878"/>
  <c r="J877"/>
  <c r="J876"/>
  <c r="J875"/>
  <c r="J874"/>
  <c r="J873"/>
  <c r="J872"/>
  <c r="J871"/>
  <c r="J870"/>
  <c r="J869"/>
  <c r="J868"/>
  <c r="J867"/>
  <c r="J866"/>
  <c r="J865"/>
  <c r="J864"/>
  <c r="J863"/>
  <c r="J862"/>
  <c r="J861"/>
  <c r="J860"/>
  <c r="J859"/>
  <c r="J858"/>
  <c r="J857"/>
  <c r="J856"/>
  <c r="J855"/>
  <c r="J854"/>
  <c r="J853"/>
  <c r="J852"/>
  <c r="J851"/>
  <c r="J850"/>
  <c r="J849"/>
  <c r="J848"/>
  <c r="J847"/>
  <c r="J846"/>
  <c r="J845"/>
  <c r="J844"/>
  <c r="J843"/>
  <c r="J842"/>
  <c r="J841"/>
  <c r="J840"/>
  <c r="J839"/>
  <c r="J838"/>
  <c r="J837"/>
  <c r="J836"/>
  <c r="J835"/>
  <c r="J834"/>
  <c r="J833"/>
  <c r="J832"/>
  <c r="J831"/>
  <c r="J830"/>
  <c r="J829"/>
  <c r="J828"/>
  <c r="J827"/>
  <c r="J826"/>
  <c r="J825"/>
  <c r="J824"/>
  <c r="J823"/>
  <c r="J822"/>
  <c r="J821"/>
  <c r="J820"/>
  <c r="J819"/>
  <c r="J818"/>
  <c r="J817"/>
  <c r="J816"/>
  <c r="J815"/>
  <c r="J814"/>
  <c r="J813"/>
  <c r="J812"/>
  <c r="J811"/>
  <c r="J810"/>
  <c r="J809"/>
  <c r="J808"/>
  <c r="J807"/>
  <c r="J806"/>
  <c r="J805"/>
  <c r="J804"/>
  <c r="J803"/>
  <c r="J802"/>
  <c r="J801"/>
  <c r="J800"/>
  <c r="J799"/>
  <c r="J798"/>
  <c r="J797"/>
  <c r="J796"/>
  <c r="J795"/>
  <c r="J794"/>
  <c r="J793"/>
  <c r="J792"/>
  <c r="J791"/>
  <c r="J790"/>
  <c r="J789"/>
  <c r="J788"/>
  <c r="J787"/>
  <c r="J786"/>
  <c r="J785"/>
  <c r="J784"/>
  <c r="J783"/>
  <c r="J782"/>
  <c r="J781"/>
  <c r="J780"/>
  <c r="J779"/>
  <c r="J778"/>
  <c r="J777"/>
  <c r="J776"/>
  <c r="J775"/>
  <c r="J774"/>
  <c r="J773"/>
  <c r="J772"/>
  <c r="J771"/>
  <c r="J770"/>
  <c r="J769"/>
  <c r="J768"/>
  <c r="J767"/>
  <c r="J766"/>
  <c r="J765"/>
  <c r="J764"/>
  <c r="J763"/>
  <c r="J762"/>
  <c r="J761"/>
  <c r="J760"/>
  <c r="J759"/>
  <c r="J758"/>
  <c r="J757"/>
  <c r="J756"/>
  <c r="J755"/>
  <c r="J754"/>
  <c r="J753"/>
  <c r="J752"/>
  <c r="J751"/>
  <c r="J750"/>
  <c r="J749"/>
  <c r="J748"/>
  <c r="J747"/>
  <c r="J746"/>
  <c r="J745"/>
  <c r="J744"/>
  <c r="J743"/>
  <c r="J742"/>
  <c r="J741"/>
  <c r="J740"/>
  <c r="J739"/>
  <c r="J738"/>
  <c r="J737"/>
  <c r="J736"/>
  <c r="J735"/>
  <c r="J734"/>
  <c r="J733"/>
  <c r="J732"/>
  <c r="J731"/>
  <c r="J730"/>
  <c r="J729"/>
  <c r="J728"/>
  <c r="J727"/>
  <c r="J726"/>
  <c r="J725"/>
  <c r="J724"/>
  <c r="J723"/>
  <c r="J722"/>
  <c r="J721"/>
  <c r="J720"/>
  <c r="J719"/>
  <c r="J718"/>
  <c r="J717"/>
  <c r="J716"/>
  <c r="J715"/>
  <c r="J714"/>
  <c r="J713"/>
  <c r="J712"/>
  <c r="J711"/>
  <c r="J710"/>
  <c r="J709"/>
  <c r="J708"/>
  <c r="J707"/>
  <c r="J706"/>
  <c r="J705"/>
  <c r="J704"/>
  <c r="J703"/>
  <c r="J702"/>
  <c r="J701"/>
  <c r="J700"/>
  <c r="J699"/>
  <c r="J698"/>
  <c r="J697"/>
  <c r="J696"/>
  <c r="J695"/>
  <c r="J694"/>
  <c r="J693"/>
  <c r="J692"/>
  <c r="J691"/>
  <c r="J690"/>
  <c r="J689"/>
  <c r="J688"/>
  <c r="J687"/>
  <c r="J686"/>
  <c r="J685"/>
  <c r="J684"/>
  <c r="J683"/>
  <c r="J682"/>
  <c r="J681"/>
  <c r="J680"/>
  <c r="J679"/>
  <c r="J678"/>
  <c r="J677"/>
  <c r="J676"/>
  <c r="J675"/>
  <c r="J674"/>
  <c r="J673"/>
  <c r="J672"/>
  <c r="J671"/>
  <c r="J670"/>
  <c r="J669"/>
  <c r="J668"/>
  <c r="J667"/>
  <c r="J666"/>
  <c r="J665"/>
  <c r="J664"/>
  <c r="J663"/>
  <c r="J662"/>
  <c r="J661"/>
  <c r="J660"/>
  <c r="J659"/>
  <c r="J658"/>
  <c r="J657"/>
  <c r="J656"/>
  <c r="J655"/>
  <c r="J654"/>
  <c r="J653"/>
  <c r="J652"/>
  <c r="J651"/>
  <c r="J650"/>
  <c r="J649"/>
  <c r="J648"/>
  <c r="J647"/>
  <c r="J646"/>
  <c r="J645"/>
  <c r="J644"/>
  <c r="J643"/>
  <c r="J642"/>
  <c r="J641"/>
  <c r="J640"/>
  <c r="J639"/>
  <c r="J638"/>
  <c r="J637"/>
  <c r="J636"/>
  <c r="J635"/>
  <c r="J634"/>
  <c r="J633"/>
  <c r="J632"/>
  <c r="J631"/>
  <c r="J630"/>
  <c r="J629"/>
  <c r="J628"/>
  <c r="J627"/>
  <c r="J626"/>
  <c r="J625"/>
  <c r="J624"/>
  <c r="J623"/>
  <c r="J622"/>
  <c r="J621"/>
  <c r="J620"/>
  <c r="J619"/>
  <c r="J618"/>
  <c r="J617"/>
  <c r="J616"/>
  <c r="J615"/>
  <c r="J614"/>
  <c r="J613"/>
  <c r="J612"/>
  <c r="J611"/>
  <c r="J610"/>
  <c r="J609"/>
  <c r="J608"/>
  <c r="J607"/>
  <c r="J606"/>
  <c r="J605"/>
  <c r="J604"/>
  <c r="J603"/>
  <c r="J602"/>
  <c r="J601"/>
  <c r="J600"/>
  <c r="J599"/>
  <c r="J598"/>
  <c r="J597"/>
  <c r="J596"/>
  <c r="J595"/>
  <c r="J594"/>
  <c r="J593"/>
  <c r="J592"/>
  <c r="J591"/>
  <c r="J590"/>
  <c r="J589"/>
  <c r="J588"/>
  <c r="J587"/>
  <c r="J586"/>
  <c r="J585"/>
  <c r="J584"/>
  <c r="J583"/>
  <c r="J582"/>
  <c r="J581"/>
  <c r="J580"/>
  <c r="J579"/>
  <c r="J578"/>
  <c r="J577"/>
  <c r="J576"/>
  <c r="J575"/>
  <c r="J574"/>
  <c r="J573"/>
  <c r="J572"/>
  <c r="J571"/>
  <c r="J570"/>
  <c r="J569"/>
  <c r="J568"/>
  <c r="J567"/>
  <c r="J566"/>
  <c r="J565"/>
  <c r="J564"/>
  <c r="J563"/>
  <c r="J562"/>
  <c r="J561"/>
  <c r="J560"/>
  <c r="J559"/>
  <c r="J558"/>
  <c r="J557"/>
  <c r="J556"/>
  <c r="J555"/>
  <c r="J554"/>
  <c r="J553"/>
  <c r="J552"/>
  <c r="J551"/>
  <c r="J550"/>
  <c r="J549"/>
  <c r="J548"/>
  <c r="J547"/>
  <c r="J546"/>
  <c r="J545"/>
  <c r="J544"/>
  <c r="J543"/>
  <c r="J542"/>
  <c r="J541"/>
  <c r="J540"/>
  <c r="J539"/>
  <c r="J538"/>
  <c r="J537"/>
  <c r="J536"/>
  <c r="J535"/>
  <c r="J534"/>
  <c r="J533"/>
  <c r="J532"/>
  <c r="J531"/>
  <c r="J530"/>
  <c r="J529"/>
  <c r="J528"/>
  <c r="J527"/>
  <c r="J526"/>
  <c r="J525"/>
  <c r="J524"/>
  <c r="J523"/>
  <c r="J522"/>
  <c r="J521"/>
  <c r="J520"/>
  <c r="J519"/>
  <c r="J518"/>
  <c r="J517"/>
  <c r="J516"/>
  <c r="J515"/>
  <c r="J514"/>
  <c r="J513"/>
  <c r="J512"/>
  <c r="J511"/>
  <c r="J510"/>
  <c r="J509"/>
  <c r="J508"/>
  <c r="J507"/>
  <c r="J506"/>
  <c r="J505"/>
  <c r="J504"/>
  <c r="J503"/>
  <c r="J502"/>
  <c r="J501"/>
  <c r="J500"/>
  <c r="J499"/>
  <c r="J498"/>
  <c r="J497"/>
  <c r="J496"/>
  <c r="J495"/>
  <c r="J494"/>
  <c r="J493"/>
  <c r="J492"/>
  <c r="J491"/>
  <c r="J490"/>
  <c r="J489"/>
  <c r="J488"/>
  <c r="J487"/>
  <c r="J486"/>
  <c r="J485"/>
  <c r="J484"/>
  <c r="J483"/>
  <c r="J482"/>
  <c r="J481"/>
  <c r="J480"/>
  <c r="J479"/>
  <c r="J478"/>
  <c r="J477"/>
  <c r="J476"/>
  <c r="J475"/>
  <c r="J474"/>
  <c r="J473"/>
  <c r="J472"/>
  <c r="J471"/>
  <c r="J470"/>
  <c r="J469"/>
  <c r="J468"/>
  <c r="J467"/>
  <c r="J466"/>
  <c r="J465"/>
  <c r="J464"/>
  <c r="J463"/>
  <c r="J462"/>
  <c r="J461"/>
  <c r="J460"/>
  <c r="J459"/>
  <c r="J458"/>
  <c r="J457"/>
  <c r="J456"/>
  <c r="J455"/>
  <c r="J454"/>
  <c r="J453"/>
  <c r="J452"/>
  <c r="J451"/>
  <c r="J450"/>
  <c r="J449"/>
  <c r="J448"/>
  <c r="J447"/>
  <c r="J446"/>
  <c r="J445"/>
  <c r="J444"/>
  <c r="J443"/>
  <c r="J442"/>
  <c r="J441"/>
  <c r="J440"/>
  <c r="J439"/>
  <c r="J438"/>
  <c r="J437"/>
  <c r="J436"/>
  <c r="J435"/>
  <c r="J434"/>
  <c r="J433"/>
  <c r="J432"/>
  <c r="J431"/>
  <c r="J430"/>
  <c r="J429"/>
  <c r="J428"/>
  <c r="J427"/>
  <c r="J426"/>
  <c r="J425"/>
  <c r="J424"/>
  <c r="J423"/>
  <c r="J422"/>
  <c r="J421"/>
  <c r="J420"/>
  <c r="J419"/>
  <c r="J418"/>
  <c r="J417"/>
  <c r="J416"/>
  <c r="J415"/>
  <c r="J414"/>
  <c r="J413"/>
  <c r="J412"/>
  <c r="J411"/>
  <c r="J410"/>
  <c r="J409"/>
  <c r="J408"/>
  <c r="J407"/>
  <c r="J406"/>
  <c r="J405"/>
  <c r="J404"/>
  <c r="J403"/>
  <c r="J402"/>
  <c r="J401"/>
  <c r="J400"/>
  <c r="J399"/>
  <c r="J398"/>
  <c r="J397"/>
  <c r="J396"/>
  <c r="J395"/>
  <c r="J394"/>
  <c r="J393"/>
  <c r="J392"/>
  <c r="J391"/>
  <c r="J390"/>
  <c r="J389"/>
  <c r="J388"/>
  <c r="J387"/>
  <c r="J386"/>
  <c r="J385"/>
  <c r="J384"/>
  <c r="J383"/>
  <c r="J382"/>
  <c r="J381"/>
  <c r="J380"/>
  <c r="J379"/>
  <c r="J378"/>
  <c r="J377"/>
  <c r="J376"/>
  <c r="J375"/>
  <c r="J374"/>
  <c r="J373"/>
  <c r="J372"/>
  <c r="J371"/>
  <c r="J370"/>
  <c r="J369"/>
  <c r="J368"/>
  <c r="J367"/>
  <c r="J366"/>
  <c r="J365"/>
  <c r="J364"/>
  <c r="J363"/>
  <c r="J362"/>
  <c r="J361"/>
  <c r="J360"/>
  <c r="J359"/>
  <c r="J358"/>
  <c r="J357"/>
  <c r="J356"/>
  <c r="J355"/>
  <c r="J354"/>
  <c r="J353"/>
  <c r="J352"/>
  <c r="J351"/>
  <c r="J350"/>
  <c r="J349"/>
  <c r="J348"/>
  <c r="J347"/>
  <c r="J346"/>
  <c r="J345"/>
  <c r="J344"/>
  <c r="J343"/>
  <c r="J342"/>
  <c r="J341"/>
  <c r="J340"/>
  <c r="J339"/>
  <c r="J338"/>
  <c r="J337"/>
  <c r="J336"/>
  <c r="J335"/>
  <c r="J334"/>
  <c r="J333"/>
  <c r="J332"/>
  <c r="J331"/>
  <c r="J330"/>
  <c r="J329"/>
  <c r="J328"/>
  <c r="J327"/>
  <c r="J326"/>
  <c r="J325"/>
  <c r="J324"/>
  <c r="J323"/>
  <c r="J322"/>
  <c r="J321"/>
  <c r="J320"/>
  <c r="J319"/>
  <c r="J318"/>
  <c r="J317"/>
  <c r="J316"/>
  <c r="J315"/>
  <c r="J314"/>
  <c r="J313"/>
  <c r="J312"/>
  <c r="J311"/>
  <c r="J310"/>
  <c r="J309"/>
  <c r="J308"/>
  <c r="J307"/>
  <c r="J306"/>
  <c r="J305"/>
  <c r="J304"/>
  <c r="J303"/>
  <c r="J302"/>
  <c r="J301"/>
  <c r="J300"/>
  <c r="J299"/>
  <c r="J298"/>
  <c r="J297"/>
  <c r="J296"/>
  <c r="J295"/>
  <c r="J294"/>
  <c r="J293"/>
  <c r="J292"/>
  <c r="J291"/>
  <c r="J290"/>
  <c r="J289"/>
  <c r="J288"/>
  <c r="J287"/>
  <c r="J286"/>
  <c r="J285"/>
  <c r="J284"/>
  <c r="J283"/>
  <c r="J282"/>
  <c r="J281"/>
  <c r="J280"/>
  <c r="J279"/>
  <c r="J278"/>
  <c r="J277"/>
  <c r="J276"/>
  <c r="J275"/>
  <c r="J274"/>
  <c r="J273"/>
  <c r="J272"/>
  <c r="J271"/>
  <c r="J270"/>
  <c r="J269"/>
  <c r="J268"/>
  <c r="J267"/>
  <c r="J266"/>
  <c r="J265"/>
  <c r="J264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</calcChain>
</file>

<file path=xl/sharedStrings.xml><?xml version="1.0" encoding="utf-8"?>
<sst xmlns="http://schemas.openxmlformats.org/spreadsheetml/2006/main" count="6589" uniqueCount="1967">
  <si>
    <t>00011201010010000120</t>
  </si>
  <si>
    <t>00010906000020000110</t>
  </si>
  <si>
    <t>Субсидии бюджетам субъектов Российской Федерации на реализацию федеральных целевых программ</t>
  </si>
  <si>
    <t>00020204017020000151</t>
  </si>
  <si>
    <t>00020202188020000151</t>
  </si>
  <si>
    <t>00010800000000000000</t>
  </si>
  <si>
    <t>00020203025020000151</t>
  </si>
  <si>
    <t>Прочие безвозмездные поступления в бюджеты субъектов Российской Федерации</t>
  </si>
  <si>
    <t>Плата за выбросы загрязняющих веществ в атмосферный воздух стационарными объектами</t>
  </si>
  <si>
    <t>00011202050010000120</t>
  </si>
  <si>
    <t>00021900000000000000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</si>
  <si>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</si>
  <si>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>Плата за использование лесов, расположенных на землях лесного фонда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</si>
  <si>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</si>
  <si>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00020202197020000151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</si>
  <si>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</si>
  <si>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00021802010020000180</t>
  </si>
  <si>
    <t>00020302040020000180</t>
  </si>
  <si>
    <t>Платежи при пользовании недрами</t>
  </si>
  <si>
    <t>00011201020010000120</t>
  </si>
  <si>
    <t>00020203069020000151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</si>
  <si>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</si>
  <si>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00010807140010000110</t>
  </si>
  <si>
    <t>00011701020020000180</t>
  </si>
  <si>
    <t>00020202077020000151</t>
  </si>
  <si>
    <t>Плата за размещение отходов производства и потребления</t>
  </si>
  <si>
    <t>00011400000000000000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</si>
  <si>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</si>
  <si>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00020204001020000151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</si>
  <si>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</si>
  <si>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Субсидии бюджетам субъектов Российской Федерации на поддержку племенного крупного рогатого скота мясного направления</t>
  </si>
  <si>
    <t>00011301000000000130</t>
  </si>
  <si>
    <t>00010904030010000110</t>
  </si>
  <si>
    <t>Доходы от оказания платных услуг (работ)</t>
  </si>
  <si>
    <t>00010904000000000110</t>
  </si>
  <si>
    <t>НАЛОГОВЫЕ И НЕНАЛОГОВЫЕ ДОХОДЫ</t>
  </si>
  <si>
    <t>00010100000000000000</t>
  </si>
  <si>
    <t>00011109040000000120</t>
  </si>
  <si>
    <t>00011204015020000120</t>
  </si>
  <si>
    <t>00020202009020000151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</si>
  <si>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</si>
  <si>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00020202181020000151</t>
  </si>
  <si>
    <t>Иные межбюджетные трансферты</t>
  </si>
  <si>
    <t>00011105020000000120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</si>
  <si>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</si>
  <si>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Субсидии бюджетам субъектов Российской Федерации на поддержку племенного животноводства</t>
  </si>
  <si>
    <t>00011201000010000120</t>
  </si>
  <si>
    <t>00020203053020000151</t>
  </si>
  <si>
    <t>00011705020020000180</t>
  </si>
  <si>
    <t>00021802000020000151</t>
  </si>
  <si>
    <t>Доходы бюджетов субъектов Российской Федерации от возврата  организациями остатков субсидий прошлых лет</t>
  </si>
  <si>
    <t>Невыясненные поступления, зачисляемые в бюджеты субъектов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</si>
  <si>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</si>
  <si>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00011627000010000140</t>
  </si>
  <si>
    <t>Денежные взыскания (штрафы) за нарушение законодательства о рекламе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</si>
  <si>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</si>
  <si>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Субсидии бюджетам субъектов Российской Федерации на реализацию дополнительных мероприятий в сфере занятости населения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</si>
  <si>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</si>
  <si>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</si>
  <si>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00020201000000000151</t>
  </si>
  <si>
    <t>00020204089020000151</t>
  </si>
  <si>
    <t>00020202019020000151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</si>
  <si>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</si>
  <si>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</si>
  <si>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00020202187020000151</t>
  </si>
  <si>
    <t>00010602010020000110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</si>
  <si>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</si>
  <si>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00010807000010000110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</si>
  <si>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</si>
  <si>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>00011301992020000130</t>
  </si>
  <si>
    <t>00010807380010000110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</si>
  <si>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</si>
  <si>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00011105000000000120</t>
  </si>
  <si>
    <t>00020201001020000151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</si>
  <si>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</si>
  <si>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00011625086020000140</t>
  </si>
  <si>
    <t>00020202196020000151</t>
  </si>
  <si>
    <t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</si>
  <si>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00010700000000000000</t>
  </si>
  <si>
    <t>00020202067020000151</t>
  </si>
  <si>
    <t>00020204064020000151</t>
  </si>
  <si>
    <t>Дотации бюджетам субъектов Российской Федерации на выравнивание бюджетной обеспеченности</t>
  </si>
  <si>
    <t>00021800000000000000</t>
  </si>
  <si>
    <t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</si>
  <si>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00010901000000000110</t>
  </si>
  <si>
    <t>00010904020020000110</t>
  </si>
  <si>
    <t>00010807260010000110</t>
  </si>
  <si>
    <t>00020203068020000151</t>
  </si>
  <si>
    <t>00010602020020000110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</si>
  <si>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</si>
  <si>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Регулярные платежи за пользование недрами при пользовании недрами на территории Российской Федерации</t>
  </si>
  <si>
    <t>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</si>
  <si>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00010807390010000110</t>
  </si>
  <si>
    <t>Доходы бюджетов субъектов Российской Федерации от возврата автономными учреждениями остатков субсидий прошлых лет</t>
  </si>
  <si>
    <t>00020203004020000151</t>
  </si>
  <si>
    <t>00011109000000000120</t>
  </si>
  <si>
    <t>00020302010020000180</t>
  </si>
  <si>
    <t>00011300000000000000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</si>
  <si>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</si>
  <si>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00020202133020000151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</si>
  <si>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</si>
  <si>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</si>
  <si>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00010704030010000110</t>
  </si>
  <si>
    <t>00011204014020000120</t>
  </si>
  <si>
    <t>НАЛОГИ НА ТОВАРЫ (РАБОТЫ, УСЛУГИ), РЕАЛИЗУЕМЫЕ НА ТЕРРИТОРИИ РОССИЙСКОЙ ФЕДЕРАЦИИ</t>
  </si>
  <si>
    <t>00010903080000000110</t>
  </si>
  <si>
    <t>00010807110010000110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</si>
  <si>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</si>
  <si>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00020202051020000151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</si>
  <si>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</si>
  <si>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>Платежи от государственных и муниципальных унитарных предприятий</t>
  </si>
  <si>
    <t>Субвенции бюджетам субъектов Российской Федерации на осуществление отдельных полномочий в области водных отношений</t>
  </si>
  <si>
    <t>00010000000000000000</t>
  </si>
  <si>
    <t>00011202030010000120</t>
  </si>
  <si>
    <t>00020204083020000151</t>
  </si>
  <si>
    <t>00011646000020000140</t>
  </si>
  <si>
    <t>00020202177020000151</t>
  </si>
  <si>
    <t>00010602000020000110</t>
  </si>
  <si>
    <t>00011202000000000120</t>
  </si>
  <si>
    <t>Платежи за пользование природными ресурсами</t>
  </si>
  <si>
    <t>00010302290010000110</t>
  </si>
  <si>
    <t>00020202190020000151</t>
  </si>
  <si>
    <t>00010903082020000110</t>
  </si>
  <si>
    <t>00010807120010000110</t>
  </si>
  <si>
    <t>00020202186020000151</t>
  </si>
  <si>
    <t>ПЛАТЕЖИ ПРИ ПОЛЬЗОВАНИИ ПРИРОДНЫМИ РЕСУРСАМИ</t>
  </si>
  <si>
    <t>00020202000000000151</t>
  </si>
  <si>
    <t>Налог на пользователей автомобильных дорог</t>
  </si>
  <si>
    <t>00020203019020000151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</si>
  <si>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</si>
  <si>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00020202204020000151</t>
  </si>
  <si>
    <t>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</si>
  <si>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>00010904010020000110</t>
  </si>
  <si>
    <t>00010101010000000110</t>
  </si>
  <si>
    <t>ВОЗВРАТ ОСТАТКОВ СУБСИДИЙ, СУБВЕНЦИЙ И ИНЫХ МЕЖБЮДЖЕТНЫХ ТРАНСФЕРТОВ, ИМЕЮЩИХ ЦЕЛЕВОЕ НАЗНАЧЕНИЕ, ПРОШЛЫХ ЛЕТ</t>
  </si>
  <si>
    <t>Денежные взыскания (штрафы) за нарушение законодательства Российской Федерации о пожарной безопасности</t>
  </si>
  <si>
    <t>ДОХОДЫ ОТ ИСПОЛЬЗОВАНИЯ ИМУЩЕСТВА, НАХОДЯЩЕГОСЯ В ГОСУДАРСТВЕННОЙ И МУНИЦИПАЛЬНОЙ СОБСТВЕННОСТИ</t>
  </si>
  <si>
    <t>Субсидии бюджетам субъектов Российской Федерации на поддержку экономически значимых региональных программ по развитию мясного скотоводства</t>
  </si>
  <si>
    <t>00011302992020000130</t>
  </si>
  <si>
    <t>АДМИНИСТРАТИВНЫЕ ПЛАТЕЖИ И СБОРЫ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</si>
  <si>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</si>
  <si>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00020202118020000151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</si>
  <si>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</si>
  <si>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</si>
  <si>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Налоги на имущество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</si>
  <si>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</si>
  <si>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00010600000000000000</t>
  </si>
  <si>
    <t>00010807082010000110</t>
  </si>
  <si>
    <t>00020302000020000180</t>
  </si>
  <si>
    <t>00011602030020000140</t>
  </si>
  <si>
    <t>00010604012020000110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</si>
  <si>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</si>
  <si>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00085000000000000000</t>
  </si>
  <si>
    <t>Доходы бюджетов субъектов Российской Федерации от возврата бюджетными учреждениями остатков субсидий прошлых лет</t>
  </si>
  <si>
    <t>00011202102020000120</t>
  </si>
  <si>
    <t>00010101020010000110</t>
  </si>
  <si>
    <t>00010101012020000110</t>
  </si>
  <si>
    <t>Налог на прибыль организаций, зачислявшийся до 1 января 2005 года в местные бюджеты</t>
  </si>
  <si>
    <t>Доходы бюджетов субъектов Российской Федерации от возврата иными организациями остатков субсидий прошлых лет</t>
  </si>
  <si>
    <t>Дотации бюджетам субъектов Российской Федерации и муниципальных образований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</si>
  <si>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</si>
  <si>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Налог на имущество организаций по имуществу, не входящему в Единую систему газоснабжения</t>
  </si>
  <si>
    <t>00011625000000000140</t>
  </si>
  <si>
    <t>00011100000000000000</t>
  </si>
  <si>
    <t>Налог на доходы физических лиц</t>
  </si>
  <si>
    <t>00011200000000000000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</si>
  <si>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</si>
  <si>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</si>
  <si>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00011302000000000130</t>
  </si>
  <si>
    <t>БЕЗВОЗМЕЗДНЫЕ ПОСТУПЛЕНИЯ ОТ ДРУГИХ БЮДЖЕТОВ БЮДЖЕТНОЙ СИСТЕМЫ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</si>
  <si>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</si>
  <si>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с продаж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</si>
  <si>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</si>
  <si>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</si>
  <si>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</si>
  <si>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00020202176020000151</t>
  </si>
  <si>
    <t>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</si>
  <si>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>00010704000010000110</t>
  </si>
  <si>
    <t>Государственная пошлина за выдачу разрешения на выброс вредных (загрязняющих) веществ в атмосферный воздух</t>
  </si>
  <si>
    <t>Прочие доходы от компенсации затрат  бюджетов субъектов Российской Федерации</t>
  </si>
  <si>
    <t>00010101000000000110</t>
  </si>
  <si>
    <t>00011632000020000140</t>
  </si>
  <si>
    <t>00020202185020000151</t>
  </si>
  <si>
    <t>Субсидии бюджетам субъектов Российской Федерации на поощрение лучших учителей</t>
  </si>
  <si>
    <t>00020204053020000151</t>
  </si>
  <si>
    <t>Транспортный налог с физических лиц</t>
  </si>
  <si>
    <t>Субсидии бюджетам субъектов Российской Федерации на поддержку региональных проектов в сфере информационных технологий</t>
  </si>
  <si>
    <t>00020203018020000151</t>
  </si>
  <si>
    <t>Субсидии бюджетам субъектов Российской Федерации на модернизацию региональных систем дошкольного образования</t>
  </si>
  <si>
    <t>00011502020020000140</t>
  </si>
  <si>
    <t>00010807340010000110</t>
  </si>
  <si>
    <t>00010302260010000110</t>
  </si>
  <si>
    <t>00020204062020000151</t>
  </si>
  <si>
    <t>Прочие неналоговые доходы бюджетов субъектов Российской Федерации</t>
  </si>
  <si>
    <t>Субвенции бюджетам субъектов Российской Федерации на оплату жилищно-коммунальных услуг отдельным категориям граждан</t>
  </si>
  <si>
    <t>00020203070020000151</t>
  </si>
  <si>
    <t>00011700000000000000</t>
  </si>
  <si>
    <t>НАЛОГИ НА ПРИБЫЛЬ, ДОХОДЫ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</si>
  <si>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</si>
  <si>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00020202195020000151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</si>
  <si>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</si>
  <si>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ШТРАФЫ, САНКЦИИ, ВОЗМЕЩЕНИЕ УЩЕРБА</t>
  </si>
  <si>
    <t>00010604011020000110</t>
  </si>
  <si>
    <t>Отчисления на воспроизводство минерально-сырьевой базы</t>
  </si>
  <si>
    <t>00010807172010000110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</si>
  <si>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</si>
  <si>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</si>
  <si>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</si>
  <si>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00011406022020000430</t>
  </si>
  <si>
    <t>00011633020020000140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</si>
  <si>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</si>
  <si>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</si>
  <si>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00020204042020000151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</si>
  <si>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</si>
  <si>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Денежные взыскания (штрафы) за нарушение водного законодательства</t>
  </si>
  <si>
    <t>00020300000000000000</t>
  </si>
  <si>
    <t>00020204081020000151</t>
  </si>
  <si>
    <t>00011204013020000120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</si>
  <si>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</si>
  <si>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(РАБОТ) И КОМПЕНСАЦИИ ЗАТРАТ ГОСУДАРСТВА</t>
  </si>
  <si>
    <t>Межбюджетные трансферты, передаваемые бюджетам субъектов Российской Федерации на 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</si>
  <si>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Государственная пошлина за выдачу свидетельства о государственной аккредитации региональной спортивной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</si>
  <si>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</si>
  <si>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Прочие налоги и сборы (по отмененным налогам и сборам субъектов Российской Федерации)</t>
  </si>
  <si>
    <t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</si>
  <si>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Субвенции бюджетам субъектов Российской Федерации и муниципальных образований</t>
  </si>
  <si>
    <t>00020203012020000151</t>
  </si>
  <si>
    <t>00010302120010000110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</si>
  <si>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</si>
  <si>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00010102030010000110</t>
  </si>
  <si>
    <t>00020202184020000151</t>
  </si>
  <si>
    <t>00020702030020000180</t>
  </si>
  <si>
    <t>Плата за сбросы загрязняющих веществ в водные объекты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</si>
  <si>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</si>
  <si>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00010302250010000110</t>
  </si>
  <si>
    <t>00020204052020000151</t>
  </si>
  <si>
    <t>00011107012020000120</t>
  </si>
  <si>
    <t>00010302000010000110</t>
  </si>
  <si>
    <t>БЕЗВОЗМЕЗДНЫЕ ПОСТУПЛЕНИЯ</t>
  </si>
  <si>
    <t>00020203998020000151</t>
  </si>
  <si>
    <t>Сборы за пользование объектами животного мира и за пользование объектами водных биологических ресурсов</t>
  </si>
  <si>
    <t>Плата за негативное воздействие на окружающую среду</t>
  </si>
  <si>
    <t>Плата за выбросы загрязняющих веществ в атмосферный воздух передвижными объектами</t>
  </si>
  <si>
    <t>00020204061020000151</t>
  </si>
  <si>
    <t>БЕЗВОЗМЕЗДНЫЕ ПОСТУПЛЕНИЯ ОТ ГОСУДАРСТВЕННЫХ (МУНИЦИПАЛЬНЫХ) ОРГАНИЗАЦИЙ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</si>
  <si>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</si>
  <si>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00011630020010000140</t>
  </si>
  <si>
    <t>00011603020020000140</t>
  </si>
  <si>
    <t>00010102040010000110</t>
  </si>
  <si>
    <t>НАЛОГИ НА ИМУЩЕСТВО</t>
  </si>
  <si>
    <t>00020203000000000151</t>
  </si>
  <si>
    <t>00010901020040000110</t>
  </si>
  <si>
    <t>Доходы от компенсации затрат государства</t>
  </si>
  <si>
    <t>00020202194020000151</t>
  </si>
  <si>
    <t>00010807080010000110</t>
  </si>
  <si>
    <t>Прочие доходы от оказания платных услуг (работ) получателями средств бюджетов субъектов Российской Федерации</t>
  </si>
  <si>
    <t>Денежные взыскания (штрафы) за нарушение законодательства Российской Федерации о безопасности дорожного движения</t>
  </si>
  <si>
    <t>00011204010000000120</t>
  </si>
  <si>
    <t>Сборы за участие в конкурсе (аукционе) на право пользования участками недр местного значения</t>
  </si>
  <si>
    <t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</si>
  <si>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>00011600000000000000</t>
  </si>
  <si>
    <t>Субсидии бюджетам субъектов Российской Федерации на поддержку начинающих фермеров</t>
  </si>
  <si>
    <t>00020202208020000151</t>
  </si>
  <si>
    <t>00011202052010000120</t>
  </si>
  <si>
    <t>00020203122020000151</t>
  </si>
  <si>
    <t>00010302230010000110</t>
  </si>
  <si>
    <t>00011107000000000120</t>
  </si>
  <si>
    <t>00020203001020000151</t>
  </si>
  <si>
    <t>00020202199020000151</t>
  </si>
  <si>
    <t>00020204067020000151</t>
  </si>
  <si>
    <t>Транспортный налог</t>
  </si>
  <si>
    <t>00010300000000000000</t>
  </si>
  <si>
    <t>Акцизы на сидр, пуаре, медовуху, производимые на территории Российской Федерации</t>
  </si>
  <si>
    <t>00020202217020000151</t>
  </si>
  <si>
    <t>00010903000000000110</t>
  </si>
  <si>
    <t>Субсидии бюджетам субъектов Российской Федерации на возмещение части затрат на приобретение элитных семян</t>
  </si>
  <si>
    <t>Субсидии бюджетам субъектов Российской Федерации на развитие семейных животноводческих ферм</t>
  </si>
  <si>
    <t>Налог на имущество организаций</t>
  </si>
  <si>
    <t>00020204041020000151</t>
  </si>
  <si>
    <t>00010901030050000110</t>
  </si>
  <si>
    <t>Межбюджетные трансферты, передаваемые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</si>
  <si>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00010807142010000110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</si>
  <si>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</si>
  <si>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00020204080020000151</t>
  </si>
  <si>
    <t>00010102020010000110</t>
  </si>
  <si>
    <t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</si>
  <si>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>00011625080000000140</t>
  </si>
  <si>
    <t>00020202174020000151</t>
  </si>
  <si>
    <t>00011103020020000120</t>
  </si>
  <si>
    <t>Субсидии бюджетам бюджетной системы Российской Федерации (межбюджетные субсидии)</t>
  </si>
  <si>
    <t>00020202101020000151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</si>
  <si>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</si>
  <si>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Налог с владельцев транспортных средств и налог на приобретение автотранспортных средств</t>
  </si>
  <si>
    <t>00010302240010000110</t>
  </si>
  <si>
    <t>00011107010000000120</t>
  </si>
  <si>
    <t>00020203011020000151</t>
  </si>
  <si>
    <t>00020200000000000000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</si>
  <si>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</si>
  <si>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00011626000010000140</t>
  </si>
  <si>
    <t>Безвозмездные поступления от государственных (муниципальных) организаций в бюджеты субъектов Российской Федерации</t>
  </si>
  <si>
    <t>Налог на прибыль организаций</t>
  </si>
  <si>
    <t>00020204085020000151</t>
  </si>
  <si>
    <t>00021802030020000180</t>
  </si>
  <si>
    <t>00011201040010000120</t>
  </si>
  <si>
    <t>Налог на имущество организаций по имуществу, входящему в Единую систему газоснабжения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</si>
  <si>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</si>
  <si>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00020203020020000151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</si>
  <si>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</si>
  <si>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Субсидии бюджетам субъектов Российской Федерации на 1 килограмм реализованного и (или) отгруженного на собственную переработку молока</t>
  </si>
  <si>
    <t>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</si>
  <si>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00011625082020000140</t>
  </si>
  <si>
    <t>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</si>
  <si>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</si>
  <si>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</si>
  <si>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>00011637020020000140</t>
  </si>
  <si>
    <t>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</si>
  <si>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>00010604000020000110</t>
  </si>
  <si>
    <t>Плата за использование лесов, расположенных на землях лесного фонда, в части, превышающей минимальный размер арендной платы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</si>
  <si>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</si>
  <si>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</si>
  <si>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00010102000010000110</t>
  </si>
  <si>
    <t>00011204000000000120</t>
  </si>
  <si>
    <t>00011690020020000140</t>
  </si>
  <si>
    <t>00010900000000000000</t>
  </si>
  <si>
    <t>00020702000020000180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</si>
  <si>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</si>
  <si>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</si>
  <si>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00011301410010000130</t>
  </si>
  <si>
    <t>Транспортный налог с организаций</t>
  </si>
  <si>
    <t>00020202193020000151</t>
  </si>
  <si>
    <t>00010807170010000110</t>
  </si>
  <si>
    <t>00020204000000000151</t>
  </si>
  <si>
    <t>Прочие межбюджетные трансферты, передаваемые бюджетам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</si>
  <si>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</si>
  <si>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00020204999020000151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</si>
  <si>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</si>
  <si>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</si>
  <si>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00010906010020000110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</si>
  <si>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</si>
  <si>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00020201003020000151</t>
  </si>
  <si>
    <t>00020700000000000000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</si>
  <si>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</si>
  <si>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Акцизы по подакцизным товарам (продукции), производимым на территории Российской Федерации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</si>
  <si>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</si>
  <si>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>00020202198020000151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</si>
  <si>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</si>
  <si>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00010102010010000110</t>
  </si>
  <si>
    <t>ПРОЧИЕ БЕЗВОЗМЕЗДНЫЕ ПОСТУПЛЕНИЯ</t>
  </si>
  <si>
    <t>00020204066020000151</t>
  </si>
  <si>
    <t>00011500000000000000</t>
  </si>
  <si>
    <t>00010807262010000110</t>
  </si>
  <si>
    <t>00011302062020000130</t>
  </si>
  <si>
    <t>ДОХОДЫ ОТ ПРОДАЖИ МАТЕРИАЛЬНЫХ И НЕМАТЕРИАЛЬНЫХ АКТИВОВ</t>
  </si>
  <si>
    <t>НАЛОГИ, СБОРЫ И РЕГУЛЯРНЫЕ ПЛАТЕЖИ ЗА ПОЛЬЗОВАНИЕ ПРИРОДНЫМИ РЕСУРСАМИ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</si>
  <si>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</si>
  <si>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00021802020020000180</t>
  </si>
  <si>
    <t>00020204002020000151</t>
  </si>
  <si>
    <t>00020202173020000151</t>
  </si>
  <si>
    <t>00011201030010000120</t>
  </si>
  <si>
    <t>ЗАДОЛЖЕННОСТЬ И ПЕРЕРАСЧЕТЫ ПО ОТМЕНЕННЫМ НАЛОГАМ, СБОРАМ И ИНЫМ ОБЯЗАТЕЛЬНЫМ ПЛАТЕЖАМ</t>
  </si>
  <si>
    <t>00021802030020000151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</si>
  <si>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</si>
  <si>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Дотации бюджетам субъектов Российской Федерации на поддержку мер по обеспечению сбалансированности бюджетов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</si>
  <si>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</si>
  <si>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</si>
  <si>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Субвенции бюджетам субъектов Российской Федерации на осуществление отдельных полномочий в области лесных отношений</t>
  </si>
  <si>
    <t>ПРОЧИЕ НЕНАЛОГОВЫЕ ДОХОДЫ</t>
  </si>
  <si>
    <t>Единая субвенция бюджетам субъектов Российской Федерации</t>
  </si>
  <si>
    <t>00021902000020000151</t>
  </si>
  <si>
    <t>00020202182020000151</t>
  </si>
  <si>
    <t>Субсидии бюджетам субъектов Российской Федерации на возмещение части затрат по наращиванию маточного поголовья овец и коз</t>
  </si>
  <si>
    <t>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</si>
  <si>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>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</si>
  <si>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>00020000000000000000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</si>
  <si>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</si>
  <si>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</si>
  <si>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00020203015020000151</t>
  </si>
  <si>
    <t>Государственная пошлина за государственную регистрацию политических партий и региональных отделений политических партий</t>
  </si>
  <si>
    <t>Доходы бюджета - Всего</t>
  </si>
  <si>
    <t>Плата за использование лесов</t>
  </si>
  <si>
    <t>00011109042020000120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</si>
  <si>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</si>
  <si>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Налог на имущество предприятий</t>
  </si>
  <si>
    <t>00011105026100000120</t>
  </si>
  <si>
    <t>Сбор за пользование объектами водных биологических ресурсов (по внутренним водным объектам)</t>
  </si>
  <si>
    <t>00021802040020000151</t>
  </si>
  <si>
    <t>00011105022020000120</t>
  </si>
  <si>
    <t>00011105026000000120</t>
  </si>
  <si>
    <t>00020204055020000151</t>
  </si>
  <si>
    <t>00021802000020000180</t>
  </si>
  <si>
    <t>ГОСУДАРСТВЕННАЯ ПОШЛИНА</t>
  </si>
  <si>
    <t>Наименование показателя</t>
  </si>
  <si>
    <t>Код бюджетной классификации</t>
  </si>
  <si>
    <t>Утверждено</t>
  </si>
  <si>
    <t>Исполнено</t>
  </si>
  <si>
    <t>Администратора</t>
  </si>
  <si>
    <t>Доходов по бюджетной классификации</t>
  </si>
  <si>
    <t>Утвержденные бюджетные назначения</t>
  </si>
  <si>
    <t>Неисполненные  назначения</t>
  </si>
  <si>
    <t>Доходы бюджета - всего</t>
  </si>
  <si>
    <t>в том числе:</t>
  </si>
  <si>
    <t>Управление Федеральной службы по надзору в сфере природопользования по Алтайскому краю и Республике Алтай</t>
  </si>
  <si>
    <t>048</t>
  </si>
  <si>
    <t>11201010010000120</t>
  </si>
  <si>
    <t>11201020010000120</t>
  </si>
  <si>
    <t>11201030010000120</t>
  </si>
  <si>
    <t>Плата за  размещение отходов производства и потребления</t>
  </si>
  <si>
    <t>11201040010000120</t>
  </si>
  <si>
    <t>Плата за иные виды негативного воздействия на окружающую среду</t>
  </si>
  <si>
    <t>11201050010000120</t>
  </si>
  <si>
    <t>Федеральное агентство лесного хозяйства</t>
  </si>
  <si>
    <t>053</t>
  </si>
  <si>
    <t>11627000010000140</t>
  </si>
  <si>
    <t>Управление Федерального казначейства по Республике Алтай</t>
  </si>
  <si>
    <t>100</t>
  </si>
  <si>
    <t>10302230010000110</t>
  </si>
  <si>
    <t>10302240010000110</t>
  </si>
  <si>
    <t>Доходы от уплаты акцизов на автомобильный бензин, 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</si>
  <si>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</si>
  <si>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прямогонный бензин, 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</si>
  <si>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</si>
  <si>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Возврат сумм доходов от уплаты акцизов на топливо печное бытовое, вырабатываемое из дизельных функций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</si>
  <si>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>10302290010000110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</si>
  <si>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</si>
  <si>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106</t>
  </si>
  <si>
    <t>11630020010000140</t>
  </si>
  <si>
    <t>Управление Федеральной антимонопольной службы по Республике Алтай</t>
  </si>
  <si>
    <t>161</t>
  </si>
  <si>
    <t>11626000010000140</t>
  </si>
  <si>
    <t>11633020020000140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</si>
  <si>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</si>
  <si>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177</t>
  </si>
  <si>
    <t>Управление Федеральной налоговой службы по Республике Алтай</t>
  </si>
  <si>
    <t>182</t>
  </si>
  <si>
    <t>10101012020000110</t>
  </si>
  <si>
    <t>10101020010000110</t>
  </si>
  <si>
    <t>10102010010000110</t>
  </si>
  <si>
    <t>10102020010000110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</si>
  <si>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</si>
  <si>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</si>
  <si>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 со статьей 227.1 Налогового кодекса Российской Федерации</t>
  </si>
  <si>
    <t>10102040010000110</t>
  </si>
  <si>
    <t>10302120010000110</t>
  </si>
  <si>
    <t>10602010020000110</t>
  </si>
  <si>
    <t>10602020020000110</t>
  </si>
  <si>
    <t>10604011020000110</t>
  </si>
  <si>
    <t>10604012020000110</t>
  </si>
  <si>
    <t>Сбор за пользование объектами водных биологических ресурсов (исключая внутренние водные объекты)</t>
  </si>
  <si>
    <t>10704020010000110</t>
  </si>
  <si>
    <t>10704030010000110</t>
  </si>
  <si>
    <t>10901020040000110</t>
  </si>
  <si>
    <t>10901030050000110</t>
  </si>
  <si>
    <t>10903082020000110</t>
  </si>
  <si>
    <t>10904010020000110</t>
  </si>
  <si>
    <t>10904020020000110</t>
  </si>
  <si>
    <t>10904030010000110</t>
  </si>
  <si>
    <t>10906010020000110</t>
  </si>
  <si>
    <t>Регулярные платежи за пользование недрами при пользовании недрами  на территории Российской Федерации</t>
  </si>
  <si>
    <t>11202030010000120</t>
  </si>
  <si>
    <t>11603020020000140</t>
  </si>
  <si>
    <t>Министерство внутренних дел по Республике Алтай</t>
  </si>
  <si>
    <t>188</t>
  </si>
  <si>
    <t>Управление Министерства юстиции Российской Федерации по Республике Алтай</t>
  </si>
  <si>
    <t>318</t>
  </si>
  <si>
    <t>10807110010000110</t>
  </si>
  <si>
    <t>Государственная пошлина за государственную регистрацию политических партий и региональных отделений политической партии</t>
  </si>
  <si>
    <t>10807120010000110</t>
  </si>
  <si>
    <t xml:space="preserve">Министерство здравоохранения Республики Алтай </t>
  </si>
  <si>
    <t>901</t>
  </si>
  <si>
    <t>11690020020000140</t>
  </si>
  <si>
    <t>11705020020000180</t>
  </si>
  <si>
    <t>Субсидии бюджетам субъектов Российской Федерации на реализацию отдельных мероприятий Государственной программы Российской Федерации «Развитие здравоохранения»</t>
  </si>
  <si>
    <t>20202208020000151</t>
  </si>
  <si>
    <t>20203068020000151</t>
  </si>
  <si>
    <t>20204017020000151</t>
  </si>
  <si>
    <t>Межбюджетные  трансферты,   передаваемые  бюджетам субъектов Российской  Федерации на   финансовое   обеспечение    закупок антивирусных препаратов для профилактики и лечения лиц,  инфицированных  вирусами  иммунодефицита человека и гепатитов B  и  C</t>
  </si>
  <si>
    <t>20204055020000151</t>
  </si>
  <si>
    <t>20204062020000151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</si>
  <si>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противотуберкулёзных лекарственных препаратов (второго ряда), применяемых при лечении больных туберкулёзом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туберкулёза и мониторинга лечения больных туберкулёзом с множественной лекарственной устойчивостью возбудителя</t>
  </si>
  <si>
    <t>20204064020000151</t>
  </si>
  <si>
    <t>20204066020000151</t>
  </si>
  <si>
    <t>21802010020000180</t>
  </si>
  <si>
    <t>21802030020000180</t>
  </si>
  <si>
    <t>21902000020000151</t>
  </si>
  <si>
    <t>Министерство культуры Республики Алтай</t>
  </si>
  <si>
    <t>902</t>
  </si>
  <si>
    <t>20202051020000151</t>
  </si>
  <si>
    <t>20204041020000151</t>
  </si>
  <si>
    <t>20204052020000151</t>
  </si>
  <si>
    <t>20204053020000151</t>
  </si>
  <si>
    <t>20204999020000151</t>
  </si>
  <si>
    <t>Министерство образования и науки Республики Алтай</t>
  </si>
  <si>
    <t>903</t>
  </si>
  <si>
    <t>10807082010000110</t>
  </si>
  <si>
    <t>10807380010000110</t>
  </si>
  <si>
    <t>10807390010000110</t>
  </si>
  <si>
    <t>20202067020000151</t>
  </si>
  <si>
    <t>20202204020000151</t>
  </si>
  <si>
    <t>20204042020000151</t>
  </si>
  <si>
    <t>21802020020000180</t>
  </si>
  <si>
    <t>Доходы бюджетов субъектов Российской Федерации от возврата остатков субсидий,  субвенций  и  иных  межбюджетных трансфертов, имеющих целевое назначение, прошлых лет из бюджетов городских округов</t>
  </si>
  <si>
    <t>21802030020000151</t>
  </si>
  <si>
    <t>Доходы  бюджетов  субъектов  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 районов</t>
  </si>
  <si>
    <t>21802040020000151</t>
  </si>
  <si>
    <t>Комитет ветеринарии с Госветинспекцией Республики Алтай</t>
  </si>
  <si>
    <t>904</t>
  </si>
  <si>
    <t>Министерство сельского хозяйства Республики Алтай</t>
  </si>
  <si>
    <t>905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</si>
  <si>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</si>
  <si>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11103020020000120</t>
  </si>
  <si>
    <t>Доходы, поступающие в порядке возмещения расходов, понесенных в связи с эксплуатацией имущества субъектов Российской Федерации</t>
  </si>
  <si>
    <t>11302062020000130</t>
  </si>
  <si>
    <t>20202077020000151</t>
  </si>
  <si>
    <t>20202174020000151</t>
  </si>
  <si>
    <t>Субсидии бюджетам  субъектов  Российской Федерации на возмещение части затрат на раскорчевку  выбывших  из   эксплуатации  старых  садов  и рекультивацию  раскорчеванных площадей</t>
  </si>
  <si>
    <t>20202176020000151</t>
  </si>
  <si>
    <t>Субсидии бюджетам  субъектов  Российской  Федерации на возмещение части затрат на  закладку и  уход  за многолетними плодовыми и ягодными насаждениями</t>
  </si>
  <si>
    <t>20202177020000151</t>
  </si>
  <si>
    <t>Субсидии бюджетам  субъектов  Российской Федерации на возмещение части процентной  ставки  по краткосрочным  кредитам  (займам)  на  развитие  растениеводства,  переработки  и  реализации  продукции  растениеводства</t>
  </si>
  <si>
    <t>20202181020000151</t>
  </si>
  <si>
    <t>Субсидии бюджетам  субъектов  Российской Федерации на возмещение части процентной  ставки  по  инвестиционным  кредитам (займам)  на  развитие  растениеводства,  переработки и развития инфраструктуры  и  логистического  обеспечения рынков продукции растениеводства</t>
  </si>
  <si>
    <t>20202182020000151</t>
  </si>
  <si>
    <t>Субсидии бюджетам  субъектов  Российской  Федерации на оказание несвязанной  поддержки  сельскохозяйственным  товаропроизводителям  в  области  растениеводства</t>
  </si>
  <si>
    <t>20202184020000151</t>
  </si>
  <si>
    <t>Субсидии бюджетам  субъектов  Российской Федерации на поддержку племенного  животноводства</t>
  </si>
  <si>
    <t>20202185020000151</t>
  </si>
  <si>
    <t>20202186020000151</t>
  </si>
  <si>
    <t>Субсидии бюджетам  субъектов  Российской Федерации на возмещение части затрат  по наращиванию маточного поголовья  овец  и коз</t>
  </si>
  <si>
    <t>20202187020000151</t>
  </si>
  <si>
    <t>Субсидии бюджетам  субъектов  Российской Федерации на возмещение части затрат  по наращиванию поголовья  северных  оленей,  маралов и мясных табунных лошадей</t>
  </si>
  <si>
    <t>20202188020000151</t>
  </si>
  <si>
    <t>Субсидии бюджетам  субъектов  Российской  Федерации на возмещение части процентной ставки по краткосрочным кредитам (займам)  на  развитие  животноводства,  переработки  и  реализации  продукции животноводства</t>
  </si>
  <si>
    <t>20202190020000151</t>
  </si>
  <si>
    <t>Субсидии бюджетам  субъектов  Российской Федерации на возмещение части процентной ставки по инвестиционным кредитам (займам)  на  развитие   животноводства,   переработки и развития инфраструктуры  и  логистического   обеспечения   рынков   продукции животноводства</t>
  </si>
  <si>
    <t>20202191020000151</t>
  </si>
  <si>
    <t>Субсидии бюджетам  субъектов  Российской Федерации на поддержку  племенного  крупного рогатого скота  мясного  направления</t>
  </si>
  <si>
    <t>20202193020000151</t>
  </si>
  <si>
    <t>20202194020000151</t>
  </si>
  <si>
    <t>20202195020000151</t>
  </si>
  <si>
    <t>20202196020000151</t>
  </si>
  <si>
    <t>20202197020000151</t>
  </si>
  <si>
    <t>Субсидии бюджетам  субъектов  Российской   Федерации на возмещение части процентной ставки по долгосрочным, среднесрочным  и краткосрочным  кредитам,  взятым  малыми формами хозяйствования</t>
  </si>
  <si>
    <t>20202198020000151</t>
  </si>
  <si>
    <t>20202199020000151</t>
  </si>
  <si>
    <t>Министерство финансов Республики Алтай</t>
  </si>
  <si>
    <t>906</t>
  </si>
  <si>
    <t>11302992020000130</t>
  </si>
  <si>
    <t>11632000020000140</t>
  </si>
  <si>
    <t>11701020020000180</t>
  </si>
  <si>
    <t>20201001020000151</t>
  </si>
  <si>
    <t>20201003020000151</t>
  </si>
  <si>
    <t>20203015020000151</t>
  </si>
  <si>
    <t>20203998020000151</t>
  </si>
  <si>
    <t>Министерство регионального развития Республики Алтай</t>
  </si>
  <si>
    <t>907</t>
  </si>
  <si>
    <t>10807172010000110</t>
  </si>
  <si>
    <t>11637020020000140</t>
  </si>
  <si>
    <t>Субсидии бюджетам субъектов Российской Федерации на предоставление 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</si>
  <si>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20202173020000151</t>
  </si>
  <si>
    <t>20204067020000151</t>
  </si>
  <si>
    <t>20204089020000151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</si>
  <si>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</si>
  <si>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20302040020000180</t>
  </si>
  <si>
    <t>Государственная жилищная инспекция Республики Алтай</t>
  </si>
  <si>
    <t>908</t>
  </si>
  <si>
    <t>Министерство экономического развития и инвестиций Республики Алтай</t>
  </si>
  <si>
    <t>909</t>
  </si>
  <si>
    <t>20202217020000151</t>
  </si>
  <si>
    <t>20204061020000151</t>
  </si>
  <si>
    <t>910</t>
  </si>
  <si>
    <t>20202019020000151</t>
  </si>
  <si>
    <t>20202118020000151</t>
  </si>
  <si>
    <t>20203001020000151</t>
  </si>
  <si>
    <t>20203004020000151</t>
  </si>
  <si>
    <t>20203011020000151</t>
  </si>
  <si>
    <t>20203012020000151</t>
  </si>
  <si>
    <t>20203020020000151</t>
  </si>
  <si>
    <t>20203053020000151</t>
  </si>
  <si>
    <t>20203069020000151</t>
  </si>
  <si>
    <t>20203070020000151</t>
  </si>
  <si>
    <t>20203122020000151</t>
  </si>
  <si>
    <t>20204080020000151</t>
  </si>
  <si>
    <t>20204081020000151</t>
  </si>
  <si>
    <t>20204085020000151</t>
  </si>
  <si>
    <t>20302010020000180</t>
  </si>
  <si>
    <t>20702030020000180</t>
  </si>
  <si>
    <t>Комитет по делам архивов Республики Алтай</t>
  </si>
  <si>
    <t>911</t>
  </si>
  <si>
    <t>11301992020000130</t>
  </si>
  <si>
    <t>Прочие доходы от компенсации затрат бюджетов субъектов Российской Федерации</t>
  </si>
  <si>
    <t>Министерство имущественных отношений Республики Алтай</t>
  </si>
  <si>
    <t>11105022020000120</t>
  </si>
  <si>
    <t>11105026100000120</t>
  </si>
  <si>
    <t>11107012020000120</t>
  </si>
  <si>
    <t>11109042020000120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</si>
  <si>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</si>
  <si>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11402023020000410</t>
  </si>
  <si>
    <t>11406022020000430</t>
  </si>
  <si>
    <t>Комитет по молодежной политике, физической культуре и спорту Республики Алтай</t>
  </si>
  <si>
    <t>913</t>
  </si>
  <si>
    <t>10807340010000110</t>
  </si>
  <si>
    <t>20202133020000151</t>
  </si>
  <si>
    <t>Контрольно-счетная палата Республики Алтай</t>
  </si>
  <si>
    <t>914</t>
  </si>
  <si>
    <t>Комитет по тарифам Республики Алтай</t>
  </si>
  <si>
    <t>915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</si>
  <si>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 органами исполнительной власти субъектов Российской Федерации</t>
  </si>
  <si>
    <t>11602030020000140</t>
  </si>
  <si>
    <t>Избирательная комиссия Республики Алтай</t>
  </si>
  <si>
    <t>916</t>
  </si>
  <si>
    <t>Государственное Собрание - Эл Курултай Республики Алтай</t>
  </si>
  <si>
    <t>917</t>
  </si>
  <si>
    <t>Правительство Республики Алтай</t>
  </si>
  <si>
    <t>918</t>
  </si>
  <si>
    <t>20204001020000151</t>
  </si>
  <si>
    <t>20204002020000151</t>
  </si>
  <si>
    <t>Министерство природных ресурсов, экологии и имущественных отношений Республики Алтай</t>
  </si>
  <si>
    <t>919</t>
  </si>
  <si>
    <t>10807262010000110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</si>
  <si>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 местного значения</t>
  </si>
  <si>
    <t>11202052010000120</t>
  </si>
  <si>
    <t>11202102020000120</t>
  </si>
  <si>
    <t>11204013020000120</t>
  </si>
  <si>
    <t>11204014020000120</t>
  </si>
  <si>
    <t>11204015020000120</t>
  </si>
  <si>
    <t>11301410010000130</t>
  </si>
  <si>
    <t>11625082020000140</t>
  </si>
  <si>
    <t>11625086020000140</t>
  </si>
  <si>
    <t>20203018020000151</t>
  </si>
  <si>
    <t>20203019020000151</t>
  </si>
  <si>
    <t>20204083020000151</t>
  </si>
  <si>
    <t>Инспекция Республики Алтай по надзору за техническим состоянием самоходных машин и других видов техники</t>
  </si>
  <si>
    <t>920</t>
  </si>
  <si>
    <t>10807142010000110</t>
  </si>
  <si>
    <t>11502020020000140</t>
  </si>
  <si>
    <t>Комитет занятости населения Республики Алтай</t>
  </si>
  <si>
    <t>922</t>
  </si>
  <si>
    <t>Субсидии бюджетам субъектов Российской Федерации на реализацию дополнительных мероприятий в сфере занятости населения  </t>
  </si>
  <si>
    <t>20202101020000151</t>
  </si>
  <si>
    <t>20203025020000151</t>
  </si>
  <si>
    <t>Министерство туризма и  предпринимательства Республики Алтай</t>
  </si>
  <si>
    <t>923</t>
  </si>
  <si>
    <t>20202009020000151</t>
  </si>
  <si>
    <t>Комитет по охране, использованию и воспроизводству объектов животного мира Республики Алтай</t>
  </si>
  <si>
    <t>Приложение 3</t>
  </si>
  <si>
    <t>(тыс. рублей)</t>
  </si>
  <si>
    <t>Код бюджетной классификации по ФКР</t>
  </si>
  <si>
    <t>Уточненный план</t>
  </si>
  <si>
    <t>Процент исполнения</t>
  </si>
  <si>
    <t>Раздел</t>
  </si>
  <si>
    <t>Подраздел</t>
  </si>
  <si>
    <t>3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</si>
  <si>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</si>
  <si>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</si>
  <si>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</si>
  <si>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</si>
  <si>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</si>
  <si>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</si>
  <si>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</si>
  <si>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</si>
  <si>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</si>
  <si>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</si>
  <si>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</si>
  <si>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</si>
  <si>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</si>
  <si>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</si>
  <si>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</si>
  <si>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</si>
  <si>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</si>
  <si>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02</t>
  </si>
  <si>
    <t>Мобилизационная и вневойсковая подготовка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</si>
  <si>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</si>
  <si>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</si>
  <si>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</si>
  <si>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</si>
  <si>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</si>
  <si>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</si>
  <si>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</si>
  <si>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</si>
  <si>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</si>
  <si>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</si>
  <si>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</si>
  <si>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</si>
  <si>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</si>
  <si>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</si>
  <si>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</si>
  <si>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</si>
  <si>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</si>
  <si>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</si>
  <si>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Экологический контроль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</si>
  <si>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</si>
  <si>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</si>
  <si>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</si>
  <si>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</si>
  <si>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</si>
  <si>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</si>
  <si>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</si>
  <si>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</si>
  <si>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</si>
  <si>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</si>
  <si>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</si>
  <si>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</si>
  <si>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</si>
  <si>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</si>
  <si>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</si>
  <si>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</si>
  <si>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</si>
  <si>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</si>
  <si>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</si>
  <si>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</si>
  <si>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</si>
  <si>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</si>
  <si>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</si>
  <si>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</si>
  <si>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</si>
  <si>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</si>
  <si>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Периодическая печать и издательства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</si>
  <si>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</si>
  <si>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</si>
  <si>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</si>
  <si>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</si>
  <si>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Коды бюджетной классификации</t>
  </si>
  <si>
    <t>Ведомства</t>
  </si>
  <si>
    <t>Вид расхода</t>
  </si>
  <si>
    <t/>
  </si>
  <si>
    <t>Образование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</si>
  <si>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</si>
  <si>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0527001</t>
  </si>
  <si>
    <t>Пособия, компенсации и иные социальные выплаты гражданам, кроме публичных нормативных обязательств</t>
  </si>
  <si>
    <t>321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</si>
  <si>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</si>
  <si>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0527061</t>
  </si>
  <si>
    <t>Пособия, компенсации, меры социальной поддержки по публичным нормативным обязательствам</t>
  </si>
  <si>
    <t>313</t>
  </si>
  <si>
    <t>0733893</t>
  </si>
  <si>
    <t>Субсидии бюджетным учреждениям на иные цели</t>
  </si>
  <si>
    <t>612</t>
  </si>
  <si>
    <t>0734000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</si>
  <si>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</si>
  <si>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</si>
  <si>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Прочая закупка товаров, работ и услуг для обеспечения государственных (муниципальных) нужд</t>
  </si>
  <si>
    <t>244</t>
  </si>
  <si>
    <t>Здравоохранение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</si>
  <si>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</si>
  <si>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0554000</t>
  </si>
  <si>
    <t>Мероприятия государственной программы Российской Федерации «Доступная среда» на 2011-2015 годы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</si>
  <si>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0555027</t>
  </si>
  <si>
    <t>Специализированное лечение  за пределами Республики Алтай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</si>
  <si>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1011001</t>
  </si>
  <si>
    <t>Оказание высокотехнологичных видов медицинской  помощи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</si>
  <si>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1011002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</si>
  <si>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</si>
  <si>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1011004</t>
  </si>
  <si>
    <t>Предоставление медицинских услуг специализированной помощи на базе БУЗ РА «Психиатрическая больница»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</si>
  <si>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1011005</t>
  </si>
  <si>
    <t>1011006</t>
  </si>
  <si>
    <t>1011053</t>
  </si>
  <si>
    <t>1015072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</si>
  <si>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</si>
  <si>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1015133</t>
  </si>
  <si>
    <t>1015174</t>
  </si>
  <si>
    <t>1021000</t>
  </si>
  <si>
    <t>1025382</t>
  </si>
  <si>
    <t>10270П0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</si>
  <si>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</si>
  <si>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</si>
  <si>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9901100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</si>
  <si>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</si>
  <si>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9905104</t>
  </si>
  <si>
    <t>Обеспечение отдельных категорий граждан лекарственными препаратами  и изделиями  медицинского назначения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</si>
  <si>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1012000</t>
  </si>
  <si>
    <t>Приобретение товаров, работ, услуг в пользу граждан в целях их социального обеспечения</t>
  </si>
  <si>
    <t>323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</si>
  <si>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</si>
  <si>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1013093</t>
  </si>
  <si>
    <t>Реализация отдельных полномочий в области лекарственного обеспечения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</si>
  <si>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1015161</t>
  </si>
  <si>
    <t>Реализация мероприятий по профилактике ВИЧ-инфекции и  гепатитов В и С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</si>
  <si>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1015179</t>
  </si>
  <si>
    <t>Субсидии автономным учреждениям на иные цели</t>
  </si>
  <si>
    <t>622</t>
  </si>
  <si>
    <t>1011012</t>
  </si>
  <si>
    <t>Предоставление медицинских услуг специализированной помощи на базе БУЗ РА «Детская туберкулезная больница»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</si>
  <si>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1011011</t>
  </si>
  <si>
    <t>Предоставление медицинских услуг специализированной помощи на базе БУЗ РА «Станция переливания крови»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</si>
  <si>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</si>
  <si>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«Об основах охраны здоровья граждан в Российской Федерации» полномочий Российской Федерации в сфере охраны здоровья в рамках  государственной программы Республики Алтай «Развитие здравоохранения»</t>
  </si>
  <si>
    <t>10059Б0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</si>
  <si>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</si>
  <si>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</si>
  <si>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</si>
  <si>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</si>
  <si>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работ, услуг в сфере информационно-коммуникационных технологий</t>
  </si>
  <si>
    <t>242</t>
  </si>
  <si>
    <t>Материально-техническое обеспечение Министерства здравоохранения Республики Алтай в рамках  государственной программы Республики Алтай «Развитие здравоохранения»</t>
  </si>
  <si>
    <t>100Л901</t>
  </si>
  <si>
    <t>Уплата налога на имущество организаций и земельного налога</t>
  </si>
  <si>
    <t>851</t>
  </si>
  <si>
    <t>852</t>
  </si>
  <si>
    <t>Централизованное обслуживание Министерства здравоохранения и подведомственных ему государственных учреждений Республики Алтай в рамках  государственной программы Республики Алтай «Развитие здравоохранения»</t>
  </si>
  <si>
    <t>100Ц901</t>
  </si>
  <si>
    <t>Фонд оплаты труда казенных учреждений и взносы по обязательному социальному страхованию</t>
  </si>
  <si>
    <t>111</t>
  </si>
  <si>
    <t>Иные выплаты персоналу казенных учреждений, за исключением фонда оплаты труда</t>
  </si>
  <si>
    <t>112</t>
  </si>
  <si>
    <t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</si>
  <si>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1011007</t>
  </si>
  <si>
    <t>Предоставление медицинских услуг специализированной помощи на базе БУЗ РА «Бюро судебно-медицинской экспертизы»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</si>
  <si>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1011008</t>
  </si>
  <si>
    <t>Совершенствование организации медицинской помощи на базе АУ РА «Центр лечебного питания»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</si>
  <si>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1011013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</si>
  <si>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</si>
  <si>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</si>
  <si>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1011505</t>
  </si>
  <si>
    <t>Межбюджетные трансферты бюджетам территориальных фондов обязательного медицинского страхования</t>
  </si>
  <si>
    <t>580</t>
  </si>
  <si>
    <t>Предупреждение и борьба с социально значимым заболеванием (туберкулез)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</si>
  <si>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1014002</t>
  </si>
  <si>
    <t>Вакцинопрофилактика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</si>
  <si>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1014003</t>
  </si>
  <si>
    <t>1014004</t>
  </si>
  <si>
    <t>Неотложные меры по совершенствованию психиатрической помощи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</si>
  <si>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1014006</t>
  </si>
  <si>
    <t>1014007</t>
  </si>
  <si>
    <t>1017001</t>
  </si>
  <si>
    <t>1017002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</si>
  <si>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</si>
  <si>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1019001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</si>
  <si>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</si>
  <si>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</si>
  <si>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1022000</t>
  </si>
  <si>
    <t>1024000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</si>
  <si>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</si>
  <si>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99000Ш1</t>
  </si>
  <si>
    <t>Иные выплаты населению</t>
  </si>
  <si>
    <t>360</t>
  </si>
  <si>
    <t>9909000</t>
  </si>
  <si>
    <t>Общегосударственные вопросы</t>
  </si>
  <si>
    <t>0844001</t>
  </si>
  <si>
    <t>0825014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</si>
  <si>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</si>
  <si>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</si>
  <si>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</si>
  <si>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0528001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</si>
  <si>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</si>
  <si>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0528061</t>
  </si>
  <si>
    <t>Повышение уровня и качества профессионального образования в сфере культуры в рамках подпрограммы «Развитие профессионального образования» государственной программы Республики Алтай «Развитие образования»</t>
  </si>
  <si>
    <t>0732000</t>
  </si>
  <si>
    <t>0556000</t>
  </si>
  <si>
    <t>0811000</t>
  </si>
  <si>
    <t>0815146</t>
  </si>
  <si>
    <t>0821001</t>
  </si>
  <si>
    <t>0821002</t>
  </si>
  <si>
    <t>0821003</t>
  </si>
  <si>
    <t>0821067</t>
  </si>
  <si>
    <t>Публичные нормативные выплаты гражданам несоциального характера</t>
  </si>
  <si>
    <t>330</t>
  </si>
  <si>
    <t>0821069</t>
  </si>
  <si>
    <t>0821510</t>
  </si>
  <si>
    <t>Субсидии на повышения оплаты труда работников муниципальных учреждений культуры в Республике Алтай в рамках подпрограммы «Культурно-досуговая деятельность» государственной программы Республики Алтай «Развитие культуры»</t>
  </si>
  <si>
    <t>0821599</t>
  </si>
  <si>
    <t>0822001</t>
  </si>
  <si>
    <t>Премии и гранты</t>
  </si>
  <si>
    <t>350</t>
  </si>
  <si>
    <t>0822091</t>
  </si>
  <si>
    <t>0825147</t>
  </si>
  <si>
    <t>0825148</t>
  </si>
  <si>
    <t>0825172</t>
  </si>
  <si>
    <t>0831000</t>
  </si>
  <si>
    <t>0832068</t>
  </si>
  <si>
    <t>0835950</t>
  </si>
  <si>
    <t>0842000</t>
  </si>
  <si>
    <t>Резервный фонд Правительства Республики Алтай</t>
  </si>
  <si>
    <t>99000Ш2</t>
  </si>
  <si>
    <t>080Л902</t>
  </si>
  <si>
    <t>0844002</t>
  </si>
  <si>
    <t>Субсидии некоммерческим организациям (за исключением государственных (муниципальных) учреждений)</t>
  </si>
  <si>
    <t>630</t>
  </si>
  <si>
    <t>1019002</t>
  </si>
  <si>
    <t>Средства массовой информации</t>
  </si>
  <si>
    <t>Поддержка научно-исследовательских проектов в Республике Алтай в рамках подпрограммы «Развитие науки в Республике Алтай» государственной программы Республики Алтай «Развитие образования»</t>
  </si>
  <si>
    <t>0761000</t>
  </si>
  <si>
    <t>Научно-исследовательские и опытно-конструкторские работы</t>
  </si>
  <si>
    <t>241</t>
  </si>
  <si>
    <t>Этнокультурное наследие народов Республики Алтай в рамках подпрограммы «Развитие науки в Республике Алтай» государственной программы Республики Алтай «Развитие образования»</t>
  </si>
  <si>
    <t>0762000</t>
  </si>
  <si>
    <t>0841000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</si>
  <si>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«Развитие дошкольного образования» государственной программы Республики Алтай «Развитие образования»</t>
  </si>
  <si>
    <t>0711501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</si>
  <si>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«Развитие дошкольного образования» государственной программы Республики Алтай «Развитие образования»</t>
  </si>
  <si>
    <t>07115П0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</si>
  <si>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</si>
  <si>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</si>
  <si>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Модернизация региональных систем дошкольного образования в рамках подпрограммы «Развитие дошкольного образования» государственной программы Республики Алтай «Развитие образования»</t>
  </si>
  <si>
    <t>0715059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</si>
  <si>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Алтай,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</si>
  <si>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0228000</t>
  </si>
  <si>
    <t>0529001</t>
  </si>
  <si>
    <t>0529061</t>
  </si>
  <si>
    <t>0552001</t>
  </si>
  <si>
    <t>0552002</t>
  </si>
  <si>
    <t>0552003</t>
  </si>
  <si>
    <t>0552004</t>
  </si>
  <si>
    <t>Предоставление государственных услуг в государственных общеобразовательных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</si>
  <si>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0721001</t>
  </si>
  <si>
    <t>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</si>
  <si>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0721002</t>
  </si>
  <si>
    <t>0721003</t>
  </si>
  <si>
    <t>Выплата поощрения лучшим учителям республиканских общеобразовательных организаций в рамках подпрограммы «Развитие общего образования» государственной программы Республики Алтай «Развитие образования»</t>
  </si>
  <si>
    <t>0721005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</si>
  <si>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</si>
  <si>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«Развитие общего образования» государственной программы Республики Алтай «Развитие образования»</t>
  </si>
  <si>
    <t>0721506</t>
  </si>
  <si>
    <t>Субвенции</t>
  </si>
  <si>
    <t>530</t>
  </si>
  <si>
    <t>Субсидии на обеспечение питанием учащихся из малообеспеченных семей в рамках подпрограммы «Развитие общего образования» государственной программы Республики Алтай «Развитие образования»</t>
  </si>
  <si>
    <t>0721507</t>
  </si>
  <si>
    <t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«Развитие общего образования» государственной программы Республики Алтай «Развитие образования»</t>
  </si>
  <si>
    <t>0721508</t>
  </si>
  <si>
    <t>0725088</t>
  </si>
  <si>
    <t>0741001</t>
  </si>
  <si>
    <t>0741598</t>
  </si>
  <si>
    <t>0742000</t>
  </si>
  <si>
    <t>021К000</t>
  </si>
  <si>
    <t>Развитие профессионального образования Республики Алтай в рамках подпрограммы «Развитие профессионального образования» государственной программы Республики Алтай «Развитие образования»</t>
  </si>
  <si>
    <t>0731000</t>
  </si>
  <si>
    <t>Капитальные вложения в объекты государственной собственности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</si>
  <si>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09190П0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</si>
  <si>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</si>
  <si>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</si>
  <si>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070П903</t>
  </si>
  <si>
    <t>Развитие и совершенствование системы повышения квалификации педагогических работников Республики Алтай в рамках подпрограммы «Развитие профессионального образования» государственной программы Республики Алтай «Развитие образования»</t>
  </si>
  <si>
    <t>0736000</t>
  </si>
  <si>
    <t>Развитие системы подготовки населения в области гражданской обороны и чрезвычайных ситуаций в рамках подпрограммы «Развитие профессионального образования» государственной программы Республики Алтай «Развитие образования»</t>
  </si>
  <si>
    <t>0737000</t>
  </si>
  <si>
    <t>0741002</t>
  </si>
  <si>
    <t>Реализация молодежной политики в рамках подпрограммы «Развитие молодежной политики Республики Алтай» государственной программы Республики Алтай «Развитие образования»</t>
  </si>
  <si>
    <t>0751000</t>
  </si>
  <si>
    <t>Военно-патриотическое воспитание и допризывная подготовка молодежи Республики Алтай в рамках подпрограммы «Развитие молодежной политики Республики Алтай» государственной программы Республики Алтай «Развитие образования»</t>
  </si>
  <si>
    <t>0752000</t>
  </si>
  <si>
    <t>Субсидии гражданам на приобретение жилья</t>
  </si>
  <si>
    <t>322</t>
  </si>
  <si>
    <t>07019Г0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</si>
  <si>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«Об образовании в Российской Федерации» полномочий Российской Федерации в сфере образования в рамках государственной программы  Республики Алтай «Развитие образования»</t>
  </si>
  <si>
    <t>07059Г0</t>
  </si>
  <si>
    <t>070Л903</t>
  </si>
  <si>
    <t>070Ц903</t>
  </si>
  <si>
    <t>Развитие системы обеспечения психологического здоровья детей и подростков в рамках подпрограммы «Развитие общего образования» государственной программы Республики Алтай «Развитие образования»</t>
  </si>
  <si>
    <t>Развитие системы объективной оценки качества образования в Республике Алтай в рамках подпрограммы «Развитие общего образования» государственной программы Республики Алтай «Развитие образования»</t>
  </si>
  <si>
    <t>0726000</t>
  </si>
  <si>
    <t>1019004</t>
  </si>
  <si>
    <t>Социальная политика</t>
  </si>
  <si>
    <t>Субсидии на обеспечение жильем молодых семей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</si>
  <si>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0211570</t>
  </si>
  <si>
    <t>0215020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</si>
  <si>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</si>
  <si>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0525940</t>
  </si>
  <si>
    <t>Национальная экономика</t>
  </si>
  <si>
    <t>Материально-техническое обеспечение Комитета ветеринарии с Госветинспекцией Республики Алтай в рамках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</si>
  <si>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010Л904</t>
  </si>
  <si>
    <t>0128000</t>
  </si>
  <si>
    <t>010П904</t>
  </si>
  <si>
    <t>Материально-техническое обеспечение Министерства сельского хозяйства Республики Алтай в рамках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</si>
  <si>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010Л905</t>
  </si>
  <si>
    <t>Агрохимическое  и эколого-токсикологическое обследование земель сельскохозяйственного назначения в рамках подпрограммы «Развитие растениеводства»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</si>
  <si>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0111001</t>
  </si>
  <si>
    <t>0111002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</si>
  <si>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</si>
  <si>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</si>
  <si>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0112001</t>
  </si>
  <si>
    <t>0112003</t>
  </si>
  <si>
    <t>0112004</t>
  </si>
  <si>
    <t>0112005</t>
  </si>
  <si>
    <t>0112006</t>
  </si>
  <si>
    <t>0112007</t>
  </si>
  <si>
    <t>0112008</t>
  </si>
  <si>
    <t>0115031</t>
  </si>
  <si>
    <t>0115033</t>
  </si>
  <si>
    <t>0115034</t>
  </si>
  <si>
    <t>0115038</t>
  </si>
  <si>
    <t>0115039</t>
  </si>
  <si>
    <t>0115041</t>
  </si>
  <si>
    <t>Субсидии на поддержку племенного животноводства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</si>
  <si>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0121001</t>
  </si>
  <si>
    <t>0121003</t>
  </si>
  <si>
    <t>0121004</t>
  </si>
  <si>
    <t>0121005</t>
  </si>
  <si>
    <t>Субсидии на поддержку племенных заводов и репродукторов генофондных хозяйств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</si>
  <si>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0121006</t>
  </si>
  <si>
    <t>0121007</t>
  </si>
  <si>
    <t>0121009</t>
  </si>
  <si>
    <t>0121010</t>
  </si>
  <si>
    <t>0121011</t>
  </si>
  <si>
    <t>0121012</t>
  </si>
  <si>
    <t>0121013</t>
  </si>
  <si>
    <t>Поддержка других отраслей животноводства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</si>
  <si>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0121014</t>
  </si>
  <si>
    <t>0121015</t>
  </si>
  <si>
    <t>0124000</t>
  </si>
  <si>
    <t>0125042</t>
  </si>
  <si>
    <t>0125043</t>
  </si>
  <si>
    <t>0125044</t>
  </si>
  <si>
    <t>0125045</t>
  </si>
  <si>
    <t>0125047</t>
  </si>
  <si>
    <t>0125048</t>
  </si>
  <si>
    <t>0125050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</si>
  <si>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</si>
  <si>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0125051</t>
  </si>
  <si>
    <t>0125052</t>
  </si>
  <si>
    <t>0131001</t>
  </si>
  <si>
    <t>0131002</t>
  </si>
  <si>
    <t>0131003</t>
  </si>
  <si>
    <t>0131004</t>
  </si>
  <si>
    <t>0135053</t>
  </si>
  <si>
    <t>0135054</t>
  </si>
  <si>
    <t>0135055</t>
  </si>
  <si>
    <t>0135056</t>
  </si>
  <si>
    <t>Приобретение техники и оборудования в рамках подпрограммы «Техническая и технологическая модернизация»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</si>
  <si>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0141001</t>
  </si>
  <si>
    <t>0141002</t>
  </si>
  <si>
    <t>0141003</t>
  </si>
  <si>
    <t>0151001</t>
  </si>
  <si>
    <t>0151002</t>
  </si>
  <si>
    <t>0151003</t>
  </si>
  <si>
    <t>01615П1</t>
  </si>
  <si>
    <t>1019005</t>
  </si>
  <si>
    <t>Жилищно-коммунальное хозяйство</t>
  </si>
  <si>
    <t>0165018</t>
  </si>
  <si>
    <t>Субсидии на поддержку комплексной компактной застройки и благоустройства сельских поселений в рамках пилотных проектов в рамках подпрограммы «Устойчивое развитие сельских территорий» 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</si>
  <si>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01615П2</t>
  </si>
  <si>
    <t>Повышение квалификации работников Министерства сельского хозяйства Республики Алтай в рамках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</si>
  <si>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010П905</t>
  </si>
  <si>
    <t>0161571</t>
  </si>
  <si>
    <t>Непрограммные направления деятельности по обеспечению жильем отдельных категорий граждан</t>
  </si>
  <si>
    <t>9907000</t>
  </si>
  <si>
    <t>Материально-техническое обеспечение Министерства финансов Республики Алтай в рамках государственной программы Республики Алтай «Управление государственными финансами и государственным имуществом»</t>
  </si>
  <si>
    <t>110Л906</t>
  </si>
  <si>
    <t>Резервный фонд Республики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</si>
  <si>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11110Ш3</t>
  </si>
  <si>
    <t>Резервные средства</t>
  </si>
  <si>
    <t>870</t>
  </si>
  <si>
    <t>1111000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</si>
  <si>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</si>
  <si>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1112502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</si>
  <si>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</si>
  <si>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1112503</t>
  </si>
  <si>
    <t>1121000</t>
  </si>
  <si>
    <t>Национальная оборона</t>
  </si>
  <si>
    <t>Субвенции на осуществление первичного воинского учета на территориях, где отсутствуют военные комиссариаты,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</si>
  <si>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1115118</t>
  </si>
  <si>
    <t>1111001</t>
  </si>
  <si>
    <t xml:space="preserve">Указы Президента Российской Федерации от 7 мая 2012 года </t>
  </si>
  <si>
    <t>99000Л0</t>
  </si>
  <si>
    <t>110П906</t>
  </si>
  <si>
    <t>Обслуживание государственного и муниципального долга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</si>
  <si>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</si>
  <si>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</si>
  <si>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</t>
  </si>
  <si>
    <t>511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</si>
  <si>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</si>
  <si>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1112515</t>
  </si>
  <si>
    <t>Дотации на поддержку мер по обеспечению сбалансированности бюджетов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</si>
  <si>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1112516</t>
  </si>
  <si>
    <t>512</t>
  </si>
  <si>
    <t>540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</si>
  <si>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ими жилых помещений,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</si>
  <si>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021Г501</t>
  </si>
  <si>
    <t>Национальная безопасность и правоохранительная деятельность</t>
  </si>
  <si>
    <t>0227002</t>
  </si>
  <si>
    <t>0227501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</si>
  <si>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</si>
  <si>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0227502</t>
  </si>
  <si>
    <t>Развитие воздушного транспорта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</si>
  <si>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0222000</t>
  </si>
  <si>
    <t>0311010</t>
  </si>
  <si>
    <t>Строительство и реконструкция автомобильных дорог регионального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</si>
  <si>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02210Д1</t>
  </si>
  <si>
    <t>Капитальный ремонт, ремонт и содержание автомобильных дорог регионального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</si>
  <si>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02210Д2</t>
  </si>
  <si>
    <t>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</si>
  <si>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02215Д1</t>
  </si>
  <si>
    <t>Повышение эффективности управления в сфере дорожного хозяйства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</si>
  <si>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0224000</t>
  </si>
  <si>
    <t>0225403</t>
  </si>
  <si>
    <t>0227001</t>
  </si>
  <si>
    <t>020Л907</t>
  </si>
  <si>
    <t>0214001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</si>
  <si>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</si>
  <si>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0214004</t>
  </si>
  <si>
    <t>Развитие арендного жилья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</si>
  <si>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0214002</t>
  </si>
  <si>
    <t>0219502</t>
  </si>
  <si>
    <t>0219601</t>
  </si>
  <si>
    <t>0219602</t>
  </si>
  <si>
    <t>021Ш000</t>
  </si>
  <si>
    <t>02125П1</t>
  </si>
  <si>
    <t>Субсидии на проведение мероприятий по газификации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</si>
  <si>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021Б511</t>
  </si>
  <si>
    <t>021Б512</t>
  </si>
  <si>
    <t>021Б5П0</t>
  </si>
  <si>
    <t>021Г502</t>
  </si>
  <si>
    <t>021Г503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</si>
  <si>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</si>
  <si>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021Ж5П0</t>
  </si>
  <si>
    <t>Разработка Схемы и программы развития  электроэнергетики Республики Алтай 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</si>
  <si>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021Э001</t>
  </si>
  <si>
    <t>Капитальные вложения в объекты государственной собственности в рамках подпрограммы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</si>
  <si>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03110П0</t>
  </si>
  <si>
    <t>Субсидии на обеспечение безопасного обращения с отходами производства и потребления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</si>
  <si>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0612000</t>
  </si>
  <si>
    <t>Субсидии на обеспечение энергосбережения в муниципальных учреждениях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</si>
  <si>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021Б522</t>
  </si>
  <si>
    <t>07145П0</t>
  </si>
  <si>
    <t>Капитальные вложения в объекты государственной собственности в рамках подпрограммы «Развитие общего образования» государственной программы Республики Алтай «Развитие образования»</t>
  </si>
  <si>
    <t>07220П0</t>
  </si>
  <si>
    <t>07225П0</t>
  </si>
  <si>
    <t>0725105</t>
  </si>
  <si>
    <t>07280П0</t>
  </si>
  <si>
    <t>Субсидии на софинансирование капитальных вложений в объекты муниципальной собственности в рамках подпрограммы «Развитие общего образования» государственной программы Республики Алтай «Развитие образования»</t>
  </si>
  <si>
    <t>07285П0</t>
  </si>
  <si>
    <t>1235091</t>
  </si>
  <si>
    <t>Повышение квалификации работников Министерства регионального развития Республики Алтай в рамках государственной программы Республики Алтай «Развитие жилищно-коммунального и транспортного комплекса»</t>
  </si>
  <si>
    <t>020П907</t>
  </si>
  <si>
    <t>10260П0</t>
  </si>
  <si>
    <t>1025111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</si>
  <si>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</si>
  <si>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0525082</t>
  </si>
  <si>
    <t>Капитальные вложения в объекты государственной собственности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</si>
  <si>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052Б0П0</t>
  </si>
  <si>
    <t>Физическая культура и спорт</t>
  </si>
  <si>
    <t>Развитие физической активности населения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</si>
  <si>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0918000</t>
  </si>
  <si>
    <t>021Б513</t>
  </si>
  <si>
    <t>020Л908</t>
  </si>
  <si>
    <t>020П908</t>
  </si>
  <si>
    <t>120Л909</t>
  </si>
  <si>
    <t>Совершенствование системы комплексного планирования и содействие проведению социально-экономических реформ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</si>
  <si>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1211000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</si>
  <si>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</si>
  <si>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Создание условий для развития инвестиционного, инновационного и имиджевого потенциала Республики Алтай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</si>
  <si>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1212000</t>
  </si>
  <si>
    <t>1221000</t>
  </si>
  <si>
    <t>1225028</t>
  </si>
  <si>
    <t>1225392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</si>
  <si>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</si>
  <si>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1232000</t>
  </si>
  <si>
    <t>1241000</t>
  </si>
  <si>
    <t>1222010</t>
  </si>
  <si>
    <t>Дотации на поощрение достижения наилучших показателей деятельности органов местного самоуправления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</si>
  <si>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0526509</t>
  </si>
  <si>
    <t>Доплаты к пенсиям государственных служащих субъектов Российской Федерации и муниципальных служащих 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</si>
  <si>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0511001</t>
  </si>
  <si>
    <t>Иные пенсии, социальные доплаты к пенсиям</t>
  </si>
  <si>
    <t>312</t>
  </si>
  <si>
    <t>0415064</t>
  </si>
  <si>
    <t>0416000</t>
  </si>
  <si>
    <t>0511006</t>
  </si>
  <si>
    <t>05110П6</t>
  </si>
  <si>
    <t>0514001</t>
  </si>
  <si>
    <t>0514002</t>
  </si>
  <si>
    <t>0515220</t>
  </si>
  <si>
    <t>Оплата жилищно-коммунальных услуг отдельным категориям граждан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</si>
  <si>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0515250</t>
  </si>
  <si>
    <t>Повышение качества жизни детей и семей с детьми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</si>
  <si>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0521000</t>
  </si>
  <si>
    <t>0522001</t>
  </si>
  <si>
    <t>0522002</t>
  </si>
  <si>
    <t>Закупка товаров, работ, услуг в целях капитального ремонта государственного (муниципального) имущества</t>
  </si>
  <si>
    <t>243</t>
  </si>
  <si>
    <t>0524001</t>
  </si>
  <si>
    <t>Организация и проведение социально значимых мероприятий для пожилых граждан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</si>
  <si>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0532001</t>
  </si>
  <si>
    <t>0532002</t>
  </si>
  <si>
    <t>0532003</t>
  </si>
  <si>
    <t>0535209</t>
  </si>
  <si>
    <t>0551001</t>
  </si>
  <si>
    <t>0215406</t>
  </si>
  <si>
    <t>Материальная помощь гражданам, находящимся в трудной жизненной ситуации,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</si>
  <si>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0511002</t>
  </si>
  <si>
    <t>Обеспечение равной доступности услуг общественного транспорта отдельным категориям граждан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</si>
  <si>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0511003</t>
  </si>
  <si>
    <t>Меры социальной поддержки некоторых категорий работников, проживающих в сельской местности Республики Алтай,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</si>
  <si>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0511004</t>
  </si>
  <si>
    <t>Обеспечение граждан бесплатной юридической помощью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</si>
  <si>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0511005</t>
  </si>
  <si>
    <t>Социальная поддержка отдельных категорий граждан по газификации жилых помещений в Республике Алтай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</si>
  <si>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0511072</t>
  </si>
  <si>
    <t>Субсидии на оплату жилого помещения и коммунальных услуг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</si>
  <si>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0511073</t>
  </si>
  <si>
    <t>Меры социальной поддержки ветеранов труда и тружеников тыла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</si>
  <si>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0511075</t>
  </si>
  <si>
    <t>Меры социальной поддержки ветеранов труда Республики Алтай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</si>
  <si>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0511076</t>
  </si>
  <si>
    <t>Меры социальной поддержки реабилитированных лиц и лиц, признанных пострадавшими от политических репрессий,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</si>
  <si>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0511077</t>
  </si>
  <si>
    <t>Предоставление гарантированных услуг по погребению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</si>
  <si>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0511078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</si>
  <si>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</si>
  <si>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0515134</t>
  </si>
  <si>
    <t>0515135</t>
  </si>
  <si>
    <t>0515198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</si>
  <si>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</si>
  <si>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0515240</t>
  </si>
  <si>
    <t>0515280</t>
  </si>
  <si>
    <t>0521065</t>
  </si>
  <si>
    <t>Доплата к пенсии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</si>
  <si>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0531074</t>
  </si>
  <si>
    <t>0531075</t>
  </si>
  <si>
    <t>0521066</t>
  </si>
  <si>
    <t>Ежемесячное пособие на ребенка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</si>
  <si>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0524066</t>
  </si>
  <si>
    <t>Выплата единовременного пособия при всех формах устройства детей, лишенных родительского попечения, в семью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</si>
  <si>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0525260</t>
  </si>
  <si>
    <t>0525270</t>
  </si>
  <si>
    <t>0525380</t>
  </si>
  <si>
    <t>052Г064</t>
  </si>
  <si>
    <t>052Г065</t>
  </si>
  <si>
    <t>050Л910</t>
  </si>
  <si>
    <t>0541000</t>
  </si>
  <si>
    <t>0542000</t>
  </si>
  <si>
    <t>Мероприятия по поддержке социально ориентированных некоммерческих организаций в рамках подпрограммы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</si>
  <si>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0545085</t>
  </si>
  <si>
    <t>Улучшение условий и охрана труда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</si>
  <si>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0564000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</si>
  <si>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</si>
  <si>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9905225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</si>
  <si>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</si>
  <si>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9905224</t>
  </si>
  <si>
    <t>080Л911</t>
  </si>
  <si>
    <t>0812000</t>
  </si>
  <si>
    <t>Материально-техническое обеспечение Министерства имущественных отношений Республики Алтай в рамках государственной программы Республики Алтай «Управление государственными финансами и государственным имуществом»</t>
  </si>
  <si>
    <t>110Л912</t>
  </si>
  <si>
    <t>Повышение эффективности управления и распоряжения государственным имуществом Республики Алтай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</t>
  </si>
  <si>
    <t>1131000</t>
  </si>
  <si>
    <t>0557000</t>
  </si>
  <si>
    <t>Дополнительное образование детей в учреждениях спортивной направленности регионального значения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</si>
  <si>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0914001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</si>
  <si>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</si>
  <si>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0914002</t>
  </si>
  <si>
    <t>Адресная поддержка спортивных организаций Республики Алтай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</si>
  <si>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0921002</t>
  </si>
  <si>
    <t>0925081</t>
  </si>
  <si>
    <t>1019003</t>
  </si>
  <si>
    <t>09170П0</t>
  </si>
  <si>
    <t>Формирование и обеспечение сборных команд Республики Алтай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</si>
  <si>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0921001</t>
  </si>
  <si>
    <t>Организация тренировочного процесса спортсменов  высокого класса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</si>
  <si>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0922000</t>
  </si>
  <si>
    <t>090Л913</t>
  </si>
  <si>
    <t>090Ц913</t>
  </si>
  <si>
    <t>990Л914</t>
  </si>
  <si>
    <t>020Л915</t>
  </si>
  <si>
    <t>Внедрение регионального сегмента Единой информационной системы ФСТ России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</si>
  <si>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021Ф000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</si>
  <si>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</si>
  <si>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990Б916</t>
  </si>
  <si>
    <t>990Л916</t>
  </si>
  <si>
    <t>Специальные расходы</t>
  </si>
  <si>
    <t>880</t>
  </si>
  <si>
    <t>Подготовка и проведение выборов и референдумов  в законодательные органы государственной власти субъекта Российской Федерации</t>
  </si>
  <si>
    <t>99Г2916</t>
  </si>
  <si>
    <t>Повышение квалификации работников Избирательной комиссии Республики Алтай</t>
  </si>
  <si>
    <t>990П916</t>
  </si>
  <si>
    <t>Председатель законодательного (представительного) органа государственной власти субъекта Российской Федерации</t>
  </si>
  <si>
    <t>9901917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</si>
  <si>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</si>
  <si>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9902917</t>
  </si>
  <si>
    <t xml:space="preserve">Материально-техническое обеспечение Государственного Собрания - Эл Курултай Республики Алтай </t>
  </si>
  <si>
    <t>990Л917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</si>
  <si>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</si>
  <si>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</si>
  <si>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Централизованное обслуживание Аппарата Государственного Собрания - Эл Курултай Республики Алтай</t>
  </si>
  <si>
    <t>990Ц917</t>
  </si>
  <si>
    <t>Повышение квалификации работников Государственного Собрания - Эл Курултай Республики Алтай</t>
  </si>
  <si>
    <t>990П917</t>
  </si>
  <si>
    <t>9905141</t>
  </si>
  <si>
    <t>Обеспечение членов Совета Федерации и их помощников в субъектах Российской Федерации</t>
  </si>
  <si>
    <t>9905142</t>
  </si>
  <si>
    <t>Высшее должностное лицо субъекта Российской Федерации его заместители</t>
  </si>
  <si>
    <t>9901918</t>
  </si>
  <si>
    <t>990Л918</t>
  </si>
  <si>
    <t xml:space="preserve">Централизованное обслуживание Единого аппарата Главы Республики Алтай и Правительства Республики Алтай </t>
  </si>
  <si>
    <t>990Ц918</t>
  </si>
  <si>
    <t>Мероприятия в области мобилизационной подготовки</t>
  </si>
  <si>
    <t>9906918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</si>
  <si>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</si>
  <si>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990И918</t>
  </si>
  <si>
    <t>021И000</t>
  </si>
  <si>
    <t>Внедрение систем мониторинга на базе технологий ГЛОНАСС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</si>
  <si>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0226000</t>
  </si>
  <si>
    <t>Вещевое обеспечение вне рамок государственного оборонного заказа</t>
  </si>
  <si>
    <t>226</t>
  </si>
  <si>
    <t>Повышение квалификации работников Правительства Республики Алтай</t>
  </si>
  <si>
    <t>990П918</t>
  </si>
  <si>
    <t>9908918</t>
  </si>
  <si>
    <t>Предоставление услуг (выполнение работ) в сфере экологии и охраны окружающей среды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</si>
  <si>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0614000</t>
  </si>
  <si>
    <t>0631502</t>
  </si>
  <si>
    <t>06315П2</t>
  </si>
  <si>
    <t>Мероприятия ФЦП «Развитие водохозяйственного комплекса Российской Федерации в 2012-2020 годах» в рамках подпрограммы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</si>
  <si>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0635016</t>
  </si>
  <si>
    <t>0635128</t>
  </si>
  <si>
    <t>0313000</t>
  </si>
  <si>
    <t>Развитие лесного хозяйства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</si>
  <si>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0621000</t>
  </si>
  <si>
    <t>0625129</t>
  </si>
  <si>
    <t>0625398</t>
  </si>
  <si>
    <t>Охрана окружающей среды</t>
  </si>
  <si>
    <t>Обеспечение экологической безопасности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</si>
  <si>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0611000</t>
  </si>
  <si>
    <t>060Л919</t>
  </si>
  <si>
    <t>060П919</t>
  </si>
  <si>
    <t>020Л920</t>
  </si>
  <si>
    <t>Материально-техническое обеспечение Комитета занятости Республики Алтай в рамках государственной программы Республики Алтай «Обеспечение социальной защищенности и занятости населения»</t>
  </si>
  <si>
    <t>050Л922</t>
  </si>
  <si>
    <t>Организация осуществления занятости населения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</si>
  <si>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0561001</t>
  </si>
  <si>
    <t>Активная политика занятости населения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</si>
  <si>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0561002</t>
  </si>
  <si>
    <t>Содействие в трудоустройстве незанятых инвалидов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</si>
  <si>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0561010</t>
  </si>
  <si>
    <t>Реализация дополнительных мероприятий в сфере занятости населения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</si>
  <si>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0565083</t>
  </si>
  <si>
    <t>0565290</t>
  </si>
  <si>
    <t>Межбюджетные трансферты бюджету Пенсионного фонда Российской Федерации</t>
  </si>
  <si>
    <t>570</t>
  </si>
  <si>
    <t>Стипендии</t>
  </si>
  <si>
    <t>340</t>
  </si>
  <si>
    <t>0321000</t>
  </si>
  <si>
    <t>0322000</t>
  </si>
  <si>
    <t>0331000</t>
  </si>
  <si>
    <t>040Л923</t>
  </si>
  <si>
    <t>Формирование внешней среды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</si>
  <si>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0411000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</si>
  <si>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</si>
  <si>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0412000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</si>
  <si>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</si>
  <si>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0414000</t>
  </si>
  <si>
    <t>Аппарат Уполномоченного по правам человека в Республике Алтай</t>
  </si>
  <si>
    <t>Материально-техническое обеспечение Аппарата Уполномоченного по правам человека в  Республике Алтай</t>
  </si>
  <si>
    <t>990Л924</t>
  </si>
  <si>
    <t>0129000</t>
  </si>
  <si>
    <t>Материально-техническое обеспечение Комитета по охране, использованию и воспроизводству объектов животного мира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</si>
  <si>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060Л925</t>
  </si>
  <si>
    <t>0615920</t>
  </si>
  <si>
    <t>0615980</t>
  </si>
  <si>
    <t>Территориальное охотоустройство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</si>
  <si>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0616001</t>
  </si>
  <si>
    <t>990Л926</t>
  </si>
  <si>
    <t>990П926</t>
  </si>
  <si>
    <t>Аппарат Уполномоченного по защите прав предпринимателей в Республике Алтай</t>
  </si>
  <si>
    <t>Материально-техническое обеспечение Аппарата Уполномоченного по защите прав предпринимателей в Республике Алтай</t>
  </si>
  <si>
    <t>990Л927</t>
  </si>
  <si>
    <t>Комитет информатизации, телекоммуникаций и связи Республики Алтай</t>
  </si>
  <si>
    <t xml:space="preserve">Комитет по информационной политике, межнациональным отношениям и связям с общественностью Республики Алтай </t>
  </si>
  <si>
    <t xml:space="preserve">Дефицит бюджета  </t>
  </si>
  <si>
    <t>000 01 00 00 00 00 0000 000</t>
  </si>
  <si>
    <t>Изменение остатков средств на счетах по учету средств бюджетов</t>
  </si>
  <si>
    <t>000 01 05 00 00 00 0000 000</t>
  </si>
  <si>
    <t>Кредиты кредитных организаций в валюте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</si>
  <si>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</si>
  <si>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</si>
  <si>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</si>
  <si>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</si>
  <si>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</si>
  <si>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000 01 02 00 00 00 0000 800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</si>
  <si>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</si>
  <si>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000 01 02 00 00 02 0000 810</t>
  </si>
  <si>
    <t>Бюджетные кредиты от других бюджетов бюджетной системы Российской Федерации</t>
  </si>
  <si>
    <t>000 01 03 00 00 00 0000 000</t>
  </si>
  <si>
    <t>Бюджетные кредиты от других бюджетов бюджетной системы Российской Федерации в валюте Российской Федерации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</si>
  <si>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</si>
  <si>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</si>
  <si>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</si>
  <si>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</si>
  <si>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000 01 03 01 00 02 0000 710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</si>
  <si>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</si>
  <si>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</si>
  <si>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</si>
  <si>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000 01 03 01 00 02 0000 810</t>
  </si>
  <si>
    <t>Иные источники внутреннего финансирования дефицитов бюджетов</t>
  </si>
  <si>
    <t>Акции и иные формы участия в капитале, находящиеся в государственной и муниципальной собственности</t>
  </si>
  <si>
    <t>000 01 06 01 00 00 0000 000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</si>
  <si>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</si>
  <si>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000 01 06 01 00 00 0000 630</t>
  </si>
  <si>
    <t>000 01 06 01 00 02 0000 630</t>
  </si>
  <si>
    <t>Бюджетные кредиты, предоставленные внутри страны в валюте Российской Федерации</t>
  </si>
  <si>
    <t>000 01 06 05 00 00 0000 000</t>
  </si>
  <si>
    <t>Возврат бюджетных кредитов, предоставленных внутри страны в валюте Российской Федерации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</si>
  <si>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</si>
  <si>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</si>
  <si>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</si>
  <si>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</si>
  <si>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000 01 06 05 01 02 0000 640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</si>
  <si>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</si>
  <si>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000 01 06 05 02 00 0000 600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</si>
  <si>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</si>
  <si>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000 01 06 05 02 02 0000 640</t>
  </si>
  <si>
    <t>Предоставление бюджетных кредитов внутри страны в валюте Российской Федерации</t>
  </si>
  <si>
    <t>000 01 06 05 00 00 0000 500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</si>
  <si>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</si>
  <si>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</si>
  <si>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</si>
  <si>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000 01 06 05 02 02 0000 540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</si>
  <si>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</si>
  <si>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</si>
  <si>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</si>
  <si>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</si>
  <si>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>(тыс.рублей)</t>
  </si>
  <si>
    <t>Приложение 4</t>
  </si>
  <si>
    <t xml:space="preserve">Приложение 5 </t>
  </si>
  <si>
    <t>Код</t>
  </si>
  <si>
    <t>000 01 06 00 00 00 0000 000</t>
  </si>
  <si>
    <t>Средства от продажи акций и иных форм участия в капитале, находящихся в собственности субъектов Российской Федерации</t>
  </si>
  <si>
    <t>Приложение 6</t>
  </si>
  <si>
    <t>к Закону Республики Алтай "Об исполнении республиканского бюджета Республики Алтай за 2015 год"</t>
  </si>
  <si>
    <t xml:space="preserve">Источники финансирования дефицита республиканского бюджета Республики Алтай по кодам классификации источников финансирования дефицита бюджетов за 2015 год </t>
  </si>
  <si>
    <t xml:space="preserve">Источники финансирования дефицита республиканского бюджета Республики Алтай по кодам групп, подгрупп, статей, видов источников финансирования дефицита бюджетов, классификации операций сектора государственного управления, относящихся к источникам финансирования дефицитов бюджетов, за 2015 год </t>
  </si>
  <si>
    <t>Наименование</t>
  </si>
  <si>
    <t>Утвержденные Законом  бюджетные назначения на 2015 год</t>
  </si>
  <si>
    <t>Процент исполнения утвержденных бюджетных назначений, %</t>
  </si>
  <si>
    <t>Источники внутреннего финансирования дефицитов бюджетов</t>
  </si>
  <si>
    <t>000 01 02 00 00 02 0000 710</t>
  </si>
  <si>
    <t>000 01 06 10 02 00 0000 500</t>
  </si>
  <si>
    <t>000 01 06 10 02 02 0000 550</t>
  </si>
  <si>
    <t xml:space="preserve">Приложение </t>
  </si>
  <si>
    <t>Исполнение ведомственной структуры расходов республиканского бюджета Республики Алтай за 2015 год</t>
  </si>
  <si>
    <t>Закон РБ от 16.12.15 № 75-РЗ</t>
  </si>
  <si>
    <t>Роспись с учётом изменений на 2015 год</t>
  </si>
  <si>
    <t>Исполнение</t>
  </si>
  <si>
    <t>Целевая статья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</si>
  <si>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«Развитие профессионального образования» государственной программы Республики Алтай «Развитие образования»</t>
  </si>
  <si>
    <t>Развитие системы среднего профессионального образования в части подготовки медицинских кадров в рамках подпрограммы «Развитие профессионального образования» государственной программы Республики Алтай «Развитие образования»</t>
  </si>
  <si>
    <t>Предоставление медицинских услуг специализированной помощи на базе БУЗ РА «Противотуберкулезный диспансер»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</si>
  <si>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</si>
  <si>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Обеспечение закупок диагностических средств для выявления и мониторинга лечения лиц, инфицированных ВИЧ и гепатитом В и С,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</si>
  <si>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1011082</t>
  </si>
  <si>
    <t>Реализация отдельных мероприятий государственной программы Российской Федерации «Развитие здравоохранения»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</si>
  <si>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1015382</t>
  </si>
  <si>
    <t>Мероприятия, направленные на укрепление материально-технической базы медицинских учреждений,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</si>
  <si>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Реализация отдельных мероприятий государственной программы Российской Федерации «Развитие здравоохранения»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</si>
  <si>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Капитальные вложения в объекты государственной собственности здравоохранения в рамках подпрограммы «Модернизация и развитие системы здравоохранения»  государственной программы Республики Алтай «Развитие здравоохранения»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</si>
  <si>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</si>
  <si>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1233001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</si>
  <si>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</si>
  <si>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 xml:space="preserve">Компенсация расходов, связанных с оказанием в 2014-2015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
</t>
  </si>
  <si>
    <t>9905422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</si>
  <si>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</si>
  <si>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</si>
  <si>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Улучшение лекарственного обеспечения граждан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</si>
  <si>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1015482</t>
  </si>
  <si>
    <t>Предоставление медицинских услуг специализированной помощи на базе БУЗ РА «Центр медицины катастроф»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</si>
  <si>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Уплата прочих налогов, сборов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</si>
  <si>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(Анти-ВИЧ/СПИД),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</si>
  <si>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Предупреждение дальнейшего распространения заболеваний, передающихся преимущественно половым путем,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</si>
  <si>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Страховые взносы на обязательное медицинское страхование неработающего населения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</si>
  <si>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1016003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</si>
  <si>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</si>
  <si>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Совершенствование организации медицинской помощи на базе АУ РА  «Автобаза «Медавтотранс»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</si>
  <si>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Внедрение современных информационных систем в здравоохранении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</si>
  <si>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</si>
  <si>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Реализация иных мероприятий в рамках непрограммных расходов органов государственной власти Республики Алтай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</si>
  <si>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</si>
  <si>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</si>
  <si>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Формирование безбарьерной среды для инвалидов и других маломобильных групп населения в сфере культуры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</si>
  <si>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 xml:space="preserve">Культура, кинематография
</t>
  </si>
  <si>
    <t>Повышение уровня и качества предоставления библиотечных услуг в рамках подпрограммы «Библиотечное и архивное дело» государственной программы Республики Алтай «Развитие культуры»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</si>
  <si>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«Библиотечное и архивное дело» государственной программы Республики Алтай «Развитие культуры»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</si>
  <si>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«Культурно-досуговая деятельность» государственной программы Республики Алтай «Развитие культуры»</t>
  </si>
  <si>
    <t>Предоставление культурно-досуговых услуг в области театрального, художественного и музыкального искусства в рамках подпрограммы «Культурно-досуговая деятельность» государственной программы Республики Алтай «Развитие культуры»</t>
  </si>
  <si>
    <t>Методическое сопровождение и организация проведения культурно-досуговых мероприятий регионального значения в рамках подпрограммы «Культурно-досуговая деятельность» государственной программы Республики Алтай «Развитие культуры»</t>
  </si>
  <si>
    <t>Мероприятия в рамках проведения в Республике Алтай 70-й годовщины Победы в Великой Отечественной войне 1941-1945 годов  в рамках подпрограммы «Культурно-досуговая деятельность» государственной программы Республики Алтай «Развитие культуры»</t>
  </si>
  <si>
    <t>0821005</t>
  </si>
  <si>
    <t>Премии Правительства Республики Алтай в области культуры и искусства в рамках подпрограммы «Культурно-досуговая деятельность» государственной программы Республики Алтай «Развитие культуры»</t>
  </si>
  <si>
    <t>Государственные премии имени Г.И. Чорос-Гуркина в области литературы и искусства в рамках подпрограммы «Культурно-досуговая деятельность» государственной программы Республики Алтай «Развитие культуры»</t>
  </si>
  <si>
    <t>Привлечение детей к участию в творческих мероприятиях в рамках подпрограммы «Культурно-досуговая деятельность» государственной программы Республики Алтай «Развитие культуры»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</si>
  <si>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«Культурно-досуговая деятельность» государственной программы Республики Алтай «Развитие культуры»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</si>
  <si>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</si>
  <si>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</si>
  <si>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Премии Правительства Республики Алтай в области театрального искусства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</si>
  <si>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0832092</t>
  </si>
  <si>
    <t>Реализация мероприятий федеральной целевой программы «Культура России (2012 - 2018 годы)» 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</si>
  <si>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0835014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</si>
  <si>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</si>
  <si>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Сохранение и развитие народных художественных промыслов в Республике Алтай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</si>
  <si>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Материально-техническое обеспечение Министерства  культуры Республики Алтай  в рамках  государственной программы Республики Алтай «Развитие культуры»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</si>
  <si>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«Развитие культуры»</t>
  </si>
  <si>
    <t>080Ц902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</si>
  <si>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</si>
  <si>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Реализация мероприятий федеральной целевой программы «Культура России (2012 - 2018 годы)» в рамках подпрограммы «Культурно-досуговая деятельность» государственной программы Республики Алтай «Развитие культуры»</t>
  </si>
  <si>
    <t>Реализация мероприятий федеральной целевой программы «Культура России (2012 - 2018 годы)» в рамках подпрограммы «Библиотечное и архивное дело» государственной программы Республики Алтай «Развитие культуры» государственной программы Республики Алтай «Развитие культуры»</t>
  </si>
  <si>
    <t>0815014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</si>
  <si>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«Библиотечное и архивное дело» государственной программы «Развитие культуры»</t>
  </si>
  <si>
    <t>0815144</t>
  </si>
  <si>
    <t>Субсидии на поддержку и развитие сферы культуры в рамках подпрограммы «Культурно-досуговая деятельность» государственной программы Республики Алтай «Развитие культуры»</t>
  </si>
  <si>
    <t>Государственная поддержка муниципальных учреждений культуры в рамках подпрограммы «Культурно-досуговая деятельность» государственной программы Республики Алтай «Развитие культуры»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</si>
  <si>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«Культурно-досуговая деятельность» государственной программы Республики Алтай «Развитие культуры»</t>
  </si>
  <si>
    <t>Мероприятия за счет резервного фонда Президента Российской Федерации в рамках подпрограммы "Культурно-досуговая деятельность" государственной программы Республики Алтай "Развитие культуры"</t>
  </si>
  <si>
    <t>Субсидии на проведение мероприятий в рамках проведения в Республике Алтай 70-й годовщины Победы в Великой Отечественной войне 1941-1945 годов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</t>
  </si>
  <si>
    <t>0831580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</si>
  <si>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</si>
  <si>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0831590</t>
  </si>
  <si>
    <t>Развитие алтайского языка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</si>
  <si>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Развитие сферы образования в местах традиционного проживания коренных малочисленных народов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</si>
  <si>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1236000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</si>
  <si>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</si>
  <si>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0711002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</si>
  <si>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 науки 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</si>
  <si>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</si>
  <si>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Обучение детей-инвалидов в специализированных общеобразовательных организациях за пределами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</si>
  <si>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Организация предоставления дистанционного образования для детей-инвалидов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</si>
  <si>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Мероприятия в области  образования  в рамках подпрограммы «Развитие общего образования» государственной программы Республики Алтай «Развитие образования»</t>
  </si>
  <si>
    <t>Поощрение лучших учителей  в рамках подпрограммы «Развитие общего образования» государственной программы Республики Алтай «Развитие образования»</t>
  </si>
  <si>
    <t>Предоставление дополнительного образования детям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</si>
  <si>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Дополнительное образование детей физкультурно-спортивной направленности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</si>
  <si>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0916001</t>
  </si>
  <si>
    <t>Внешкольные мероприятия в сфере развития системы дополнительного образования детей физкультурно-спортивной направленности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</si>
  <si>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0916002</t>
  </si>
  <si>
    <t>Энергосбережение и повышение энергетической эффективности в сфере образования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</si>
  <si>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Капитальные вложения в объекты государственной собственности в сфере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</si>
  <si>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021К0П0</t>
  </si>
  <si>
    <t>Оборудование объектов сферы образования и науки Республики Алтай  средствами обеспечения доступности для лиц с ограниченными возможностями здоровья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</si>
  <si>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Расходы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</si>
  <si>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0915095</t>
  </si>
  <si>
    <t>Повышение квалификации работников Министерства образования и науки Республики Алтай в рамках государственной программы  Республики Алтай «Развитие образования»</t>
  </si>
  <si>
    <t>Внешкольные мероприятия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</si>
  <si>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образования, за счет средств республиканского бюджета Республики Алтай в рамках государственной программы Республики Алтай «Развитие образования»</t>
  </si>
  <si>
    <t>Материально-техническое обеспечение Министерства образования и науки Республики Алтай в рамках государственной программы  Республики Алтай «Развитие образования»</t>
  </si>
  <si>
    <t>Централизованное обслуживание Министерства образования и  науки Республики Алтай и подведомственных ему государственных учреждений Республики Алтай в рамках государственной программы  Республики Алтай «Развитие образования»</t>
  </si>
  <si>
    <t>Премии и поощрения  для одаренных детей и талантливой молодежи Республики Алтай,  в рамках «Развитие дополнительного образования детей» государственной программы Республики Алтай «Развитие образования»</t>
  </si>
  <si>
    <t>0741093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</si>
  <si>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</si>
  <si>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Социальная поддержка детей-сирот,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</si>
  <si>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 в рамках подпрограммы «Развитие общего образования» государственной программы Республики Алтай «Развитие образования»</t>
  </si>
  <si>
    <t>0721503</t>
  </si>
  <si>
    <t>0721513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</si>
  <si>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Алтай,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</si>
  <si>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</si>
  <si>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0712505</t>
  </si>
  <si>
    <t>Обеспечение эпизоотического и ветеринарно-санитарного благополучия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</si>
  <si>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Повышение квалификации работников Комитета ветеринарии с Госветинспекцией  Республики Алтай в рамках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</si>
  <si>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r>
      <t>Субвенции на  осуществление государственных полномочий Республики Алтай  по обустройству и содержанию мест утилизации биологических отходов (скотомогильников, биотермических ям)  на территории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</t>
    </r>
    <r>
      <rPr>
        <b/>
        <sz val="12"/>
        <color theme="1"/>
        <rFont val="Times New Roman"/>
        <family val="1"/>
        <charset val="204"/>
      </rPr>
      <t>»</t>
    </r>
  </si>
  <si>
    <t>0128532</t>
  </si>
  <si>
    <r>
      <t>Субвенции на осуществление государственных полномочий Республики Алт</t>
    </r>
    <r>
      <rPr>
        <sz val="12"/>
        <color theme="1"/>
        <rFont val="Times New Roman"/>
        <family val="1"/>
        <charset val="204"/>
      </rPr>
      <t>ай в сфере</t>
    </r>
    <r>
      <rPr>
        <sz val="12"/>
        <rFont val="Times New Roman"/>
        <family val="1"/>
        <charset val="204"/>
      </rPr>
      <t xml:space="preserve"> обращения с безнадзорными животными на территории Республики Алтай,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  </r>
  </si>
  <si>
    <t>012А531</t>
  </si>
  <si>
    <t>Субсидия на приобретение минеральных удобрений, средств защиты растений и внесение органических удобрений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</si>
  <si>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Поддержка элитного семеноводства в рамках подпрограммы «Развитие растениеводства»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</si>
  <si>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</si>
  <si>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процентной ставки по краткосрочным кредитам на развитие растениеводства, переработки и реализации продукции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</si>
  <si>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затрат на закладку и уход за многолетними плодовыми и ягодными насаждениями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</si>
  <si>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затрат на раскорчевку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</si>
  <si>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</si>
  <si>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</si>
  <si>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на приобретение элитных семян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</si>
  <si>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</si>
  <si>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на закладку и уход за многолетними плодовыми и ягодными насаждениями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</si>
  <si>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</si>
  <si>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0115036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</si>
  <si>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</si>
  <si>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</si>
  <si>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Оказание несвязанной поддержки сельскохозяйственным товаропроизводителям в области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</si>
  <si>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Развитие садоводства и питомниководства 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</si>
  <si>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0116000</t>
  </si>
  <si>
    <t>Субсидии на поддержку производства и реализации тонкорунной и полутонкорунной шерсти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</si>
  <si>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0121002</t>
  </si>
  <si>
    <t>Субсидии на возмещение части затрат по наращиванию маточного поголовья овец и коз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</si>
  <si>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затрат по наращиванию поголовья северных оленей, маралов и мясных табунных лошадей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</si>
  <si>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1 килограмм реализованного товарного молока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</si>
  <si>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Субсидии на поддержку племенного крупного рогатого скота мясного направления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</si>
  <si>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</si>
  <si>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</si>
  <si>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</si>
  <si>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на уплату процентов по прочим инвестиционным кредитам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</si>
  <si>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на уплату процентов по прочим краткосрочным кредитам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</si>
  <si>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</si>
  <si>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технологическую модернизацию молочных ферм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</si>
  <si>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0122001</t>
  </si>
  <si>
    <t>Субсидии на возмещение части процентной ставки по инвестиционным кредитам  на строительство и реконструкцию объектов для 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</si>
  <si>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0122002</t>
  </si>
  <si>
    <t>Развитие мясного скотоводства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</si>
  <si>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Поддержка племенного животноводства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</si>
  <si>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На 1 килограмм реализованного и (или) отгруженного на собственную переработку молока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</si>
  <si>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по наращиванию маточного поголовья овец и коз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</si>
  <si>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по наращиванию поголовья северных оленей, маралов и мясных табунных лошадей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</si>
  <si>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</si>
  <si>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</si>
  <si>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Поддержка племенного крупного рогатого скота мясного направления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</si>
  <si>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</si>
  <si>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Поддержка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</si>
  <si>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0125436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</si>
  <si>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</si>
  <si>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0125444</t>
  </si>
  <si>
    <t>Гранты на поддержку начинающих фермеров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</si>
  <si>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Гранты на развитие семейных животноводческих ферм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</si>
  <si>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</si>
  <si>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затрат крестьянских (фермерских) хозяйств,  при оформлении в собственность земельных участков из земель сельскохозяйственного назначения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</si>
  <si>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</si>
  <si>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0131005</t>
  </si>
  <si>
    <t>Поддержка начинающих фермеров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</si>
  <si>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Развитие семейных животноводческих ферм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</si>
  <si>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</si>
  <si>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</si>
  <si>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Грантовая поддержка сельскохозяйственных потребительских кооперативов для развития материально-технической базы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</si>
  <si>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0135438</t>
  </si>
  <si>
    <t>Компенсация сельскохозяйственным товаропроизводителям ущерба, причиненного в результате чрезвычайных ситуаций природного характера   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</si>
  <si>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0135473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</si>
  <si>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«Техническая и технологическая модернизация»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</si>
  <si>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Научно-исследовательские и опытно-конструкторские работы в области сельского хозяйства в рамках подпрограммы «Техническая и технологическая модернизация»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</si>
  <si>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Организация ярмарок, выставок сельскохозяйственной продукции и других мероприятий в области сельского хозяйства в рамках подпрограммы «Реализация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</si>
  <si>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Кадровое обеспечение агропромышленного комплекса в рамках подпрограммы «Реализация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</si>
  <si>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Организация республиканских трудовых соревнований и прочих конкурсов в рамках подпрограммы «Реализация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</si>
  <si>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</si>
  <si>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0171001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</si>
  <si>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</si>
  <si>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0171002</t>
  </si>
  <si>
    <t>Субсидии на возмещение части затрат сельскохозяйственным товаропроизводителям на проведение культуртехнических мероприятий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</si>
  <si>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0171003</t>
  </si>
  <si>
    <t>Субсидии на возмещение части затрат сельскохозяйственным товаропроизводителям на проведение противопаводковых мероприятий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</si>
  <si>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0171004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</si>
  <si>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земель сельскохозяйственного назначения"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</si>
  <si>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0175076</t>
  </si>
  <si>
    <t>Поддержка рыбохозяйственного комплекса Республики Алтай  в рамках подпрограммы "Развитие рыбохозяйственного комплекса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</si>
  <si>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0181000</t>
  </si>
  <si>
    <t>Субсидии на возмещение части затрат на приобретение техники и оборудования в области картофелеводства в рамках подпрограммы «Развитие семенного картофелеводства, овощеводства открытого и защищенного грунта»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</si>
  <si>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0191002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</si>
  <si>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</si>
  <si>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Субсидии на софинансирование капитальных вложений в объекты муниципальной собственности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</si>
  <si>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Реализация мероприятий федеральной целевой программы «Устойчивое развитие сельских территорий на 2014-2017 годы и на период до 2020 года» в рамках подпрограммы «Устойчивое развитие сельских территорий»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</si>
  <si>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</si>
  <si>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0161554</t>
  </si>
  <si>
    <t>Субсидии на обеспечение жильем граждан Российской Федерации, проживающих в сельской местности,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</si>
  <si>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Обеспечение сбалансированности и устойчивости бюджетной системы Республики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</si>
  <si>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Повышение финансовой грамотности населения Республики Алтай в рамках подпрограммы «Повышение уровня финансовой грамотности населения Республики Алтай» государственной программы Республики Алтай «Управление государственными финансами и государственным имуществом»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</si>
  <si>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</si>
  <si>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Повышение квалификации работников Министерства финансов 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</si>
  <si>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</si>
  <si>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1112506</t>
  </si>
  <si>
    <t>Межбюджетные трансферты общего характера бюджетам субъектов Российской Федерации и муниципальных образований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</si>
  <si>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</si>
  <si>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1112534</t>
  </si>
  <si>
    <t>Пропаганда  культуры поведения участников дорожного движения 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</si>
  <si>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 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</si>
  <si>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012Б0П0</t>
  </si>
  <si>
    <t>Обеспечение функционирования объектов инфраструктуры туристских кластеров в рамках подпрограммы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</si>
  <si>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Дорожное хозяйство (Дорожные фонды)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</si>
  <si>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</si>
  <si>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0225390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</si>
  <si>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 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</si>
  <si>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</si>
  <si>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0225420</t>
  </si>
  <si>
    <t>Уплата иных платежей</t>
  </si>
  <si>
    <t>853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</si>
  <si>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</si>
  <si>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Материально-техническое обеспечение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</si>
  <si>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Градостроительное проектирование и территориальное планирование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</si>
  <si>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</si>
  <si>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Обеспечение мероприятий по проведению капитального ремонта общего имущества в многоквартирных домах в Республике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</si>
  <si>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</si>
  <si>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Приобретение права на использование типовой проектной документации, включенной в реестр типовой проектной документации, в рамках подпрограммы «Развитие общего образования» государственной программы Республики Алтай «Развитие образования»</t>
  </si>
  <si>
    <t>0728010</t>
  </si>
  <si>
    <t>Софинансирование капитальных вложений в объекты государственной собственности субъектов Российской Федерации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</si>
  <si>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Капитальные вложения в объекты государственной собственности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</si>
  <si>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Субсидии в рамках функционирования системы «Безопасный город» и аппаратно-программного комплекса «Безопасность»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</si>
  <si>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Закупка автобусов и техники для жилищно-коммунального хозяйства, работающих на газомоторном топливе,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</si>
  <si>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0215173</t>
  </si>
  <si>
    <t>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«Развитие транспортного комплекса»" государственной программы Республики Алтай «Развитие жилищно-коммунального и транспортного комплекса»</t>
  </si>
  <si>
    <t>02215Д2</t>
  </si>
  <si>
    <t xml:space="preserve"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</si>
  <si>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Обеспечение мероприятий по переселению граждан из аварийного жилищного фонда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</si>
  <si>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</si>
  <si>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Субсидии на софинансирование расходов по обеспечению земельных участков инженерной инфраструктурой,  предоставленных в собственность отдельным категориям граждан,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</si>
  <si>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0212501</t>
  </si>
  <si>
    <t>Субсидии на софинансирование расходов по обеспечению земельных участков инженерной инфраструктурой, представленных в собственность отдельным категориям граждан бесплатно, в части капитальных вложений в объекты муниципальной собственности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</si>
  <si>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услуг,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</si>
  <si>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Субсидии на строительство объектов газификации в муниципальных образованиях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</si>
  <si>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Субсидии на строительство (приобретение) котельных, работающих на природном газе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</si>
  <si>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021Б5П1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</si>
  <si>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электроснабжения,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</si>
  <si>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</si>
  <si>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софинансирование капитальных вложений в объекты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</si>
  <si>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12315П3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</si>
  <si>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</si>
  <si>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Субсидии на софинансирование капитальных вложений в объекты муниципальной собственности,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«Развитие дошкольного образования» государственной программы Республики Алтай «Развитие образования»</t>
  </si>
  <si>
    <t>Субсидии на софинансирование капитальных вложений в объекты муниципальной собственности в части повышения устойчивости жилых домов, объектов и систем жизнеобеспечения в рамках подпрограммы «Развитие общего образования» государственной программы Республики Алтай «Развитие образования»</t>
  </si>
  <si>
    <t>Субсидии на софинансирование капитальных вложений в объекты  социальной сферы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</si>
  <si>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12315П1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</si>
  <si>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предпринимателям,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</si>
  <si>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Материально-техническое обеспечение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</si>
  <si>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Повышение квалификации работников Государственной жилищной инспекции Республики Алтай в рамках государственной программы Республики Алтай «Развитие жилищно-коммунального и транспортного комплекса»</t>
  </si>
  <si>
    <t>Материально-техническое обеспечение Министерства экономического развития и инвестиций  Республики Алтай в рамках  государственной программы Республики Алтай «Экономическая политика»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</si>
  <si>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«Повышение эффективности бюджетных расходов Республики Алтай при осуществлении социально-экономической политики и проведении государственных реформ» государственной программы Республики Алтай «Экономическая политика»</t>
  </si>
  <si>
    <t>Министерство труда, социального развития и занятости населения Республики Алтай</t>
  </si>
  <si>
    <t>Повышение квалификации работников Министерства труда, социального развития и занятости населения Республики Алтай в рамках государственной программы Республики Алтай "Обеспечение социальной защищенности и занятости населения"</t>
  </si>
  <si>
    <t>050П910</t>
  </si>
  <si>
    <t>Мероприятия по проведению оздоровительной компании детей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</si>
  <si>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0526010</t>
  </si>
  <si>
    <t>Создание и развитие инфраструктуры социального предпринимательства в Республике Алтай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</si>
  <si>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Предоставление государственных услуг на базе БУ РА «Управление социальной поддержки населения»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</si>
  <si>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Предоставление государственных услуг на базе АУ РА «Центр оказания услуг в сфере социального обслуживания и занятости населения»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</si>
  <si>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0511007</t>
  </si>
  <si>
    <t>Капитальные вложения в объекты государственной собственности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</si>
  <si>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Социальная адаптация граждан, освобожденных из мест лишения свободы за счет средств Фонда поддержки детей, находящихся в трудной жизненной ситуации,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</si>
  <si>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</si>
  <si>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Реализация мероприятий по социальной адаптации граждан, освобожденных из мест лишения свободы за счет средств республиканского бюджета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</si>
  <si>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0514003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</si>
  <si>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</si>
  <si>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Предоставление государственных услуг по  социальной  реабилитации несовершеннолетних, оказавшихся в трудной жизненной ситуации,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</si>
  <si>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Реализация мероприятий по защите от жестокого обращения и профилактики насилия детей за счет средств республиканского бюджета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</si>
  <si>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0522003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</si>
  <si>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</si>
  <si>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Оплата налога на имущество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</si>
  <si>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052Б001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</si>
  <si>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</si>
  <si>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052Б002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</si>
  <si>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</si>
  <si>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</si>
  <si>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Мероприятия по софинансированию социальных программ, 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Федерации,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</si>
  <si>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</si>
  <si>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Формирование безбарьерной среды для инвалидов и других маломобильных групп населения в объектах социальной сферы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</si>
  <si>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0551002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</si>
  <si>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</si>
  <si>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</si>
  <si>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</si>
  <si>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</si>
  <si>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</si>
  <si>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Меры социальной поддержки многодетных семей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</si>
  <si>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Единовременные выплаты гражданам категории "Дети войны"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</si>
  <si>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0531002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</si>
  <si>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</si>
  <si>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0531003</t>
  </si>
  <si>
    <t>Оказание адресной материальной помощи отдельным категориям ветеранов и вдовам ветеранов, учавствовавших в Великой Отечественной войне 1941-1945 годов,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</si>
  <si>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0531004</t>
  </si>
  <si>
    <t>Мероприятия по вручению персональных поздравлений Президента Российской Федерации ветеранам Великой Отечественной войны к их 90-летию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</si>
  <si>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Социальные выплаты безработным гражданам в соответствии с Законом Российской Федерации от 19 апреля 1991 года            № 1032-1 «О занятости населения в Российской Федерации»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</si>
  <si>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Предоставление  регионального материнского (семейного) капитала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</si>
  <si>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«О государственных пособиях гражданам, имеющим детей»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</si>
  <si>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 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</si>
  <si>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</si>
  <si>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</si>
  <si>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Материально-техническое обеспечение Министерства труда, 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</si>
  <si>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Поддержка проектов социально ориентированных некоммерческих организаций в рамках подпрограммы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</si>
  <si>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Развитие информационной и образовательной поддержки социально ориентированных некоммерческих организаций  в рамках подпрограммы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</si>
  <si>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</si>
  <si>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</si>
  <si>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</si>
  <si>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0564510</t>
  </si>
  <si>
    <t>Материально-техническое обеспечение Комитета по делам архивов Республики Алтай в рамках государственной программы Республики Алтай  «Развитие культуры»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</si>
  <si>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 физической культуре и спорту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</si>
  <si>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Федерации,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</si>
  <si>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Реализация мероприятий и создание благоприятных условий для занятия физической культурой и массовым спортом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</si>
  <si>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0917001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</si>
  <si>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</si>
  <si>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</si>
  <si>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0915127</t>
  </si>
  <si>
    <t>Реализация мероприятий в рамках ГТО (в том числе развитие игровых видов спорта в Республике Алтай)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</si>
  <si>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0917002</t>
  </si>
  <si>
    <t>Материально-техническое обеспечение Комитета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</si>
  <si>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Централизованное обслуживание Комитета по молодежной политике,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«Развитие  физической культуры и спорта»</t>
  </si>
  <si>
    <t>Мероприятия подпрограммы "Обеспечение жильем молодых семей" федеральной целевой программы "Жилище" на 2011 - 2015 годы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</si>
  <si>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 xml:space="preserve">Материально-техническое обеспечение Контрольно-счетной палаты Республики Алтай </t>
  </si>
  <si>
    <t>Материально-техническое обеспечение Комитета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</si>
  <si>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 xml:space="preserve">Материально-техническое обеспечение Избирательной комиссии Республики Алтай </t>
  </si>
  <si>
    <t>Государственное Собрание – Эл Курултай Республики Алтай</t>
  </si>
  <si>
    <t>Обеспечение деятельности депутатов  Государственной Думы и их помощников в избирательных округах</t>
  </si>
  <si>
    <t xml:space="preserve">Материально-техническое обеспечение Правительства Республики Алтай </t>
  </si>
  <si>
    <t>Подготовка и проведение выборов в представительный орган вновь образованного муниципального образования в Республике Алтай</t>
  </si>
  <si>
    <t>99Г0918</t>
  </si>
  <si>
    <t>Проведение мероприятий, связанных с информированием населения об угрозе возникновения и о возникновении чрезвычайных ситуаций,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</si>
  <si>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Обнародование (официального опубликование) правовых актов органов государственной власти Республики Алтай</t>
  </si>
  <si>
    <t xml:space="preserve">Взнос в уставный капитал акционерного общества "Особая экономическая зона "Алтай"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 </t>
  </si>
  <si>
    <t>1133000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</si>
  <si>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</si>
  <si>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</si>
  <si>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Мероприятия по экологической реабилитации водных объектов в рамках подпрограммы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</si>
  <si>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0631001</t>
  </si>
  <si>
    <t>Мероприятие по определению границ зон затопления, подтопления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</si>
  <si>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0631002</t>
  </si>
  <si>
    <t>Осуществление отдельных полномочий в области водных отношений в рамках подпрограммы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</si>
  <si>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Улучшение противопожарной обстановки на объектах особой экономической зоны туристско-рекреационного типа в рамках подпрограммы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</si>
  <si>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Осуществление отдельных полномочий в области лесных отношений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</si>
  <si>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 xml:space="preserve"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 </t>
  </si>
  <si>
    <t>Материально-техническое обеспечение Министерстве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</si>
  <si>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Повышение квалификации работников Министерства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</si>
  <si>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</si>
  <si>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Субсидии на софинансирование капитальных вложений в объекты муниципальной собственности  в рамках подпрограммы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</si>
  <si>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Материально-техническое обеспечение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</si>
  <si>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Министерство туризма и предпринимательства Республики Алтай</t>
  </si>
  <si>
    <t>Продвижение туристского продукта Республики Алтай на внутреннем туристском рынке в рамках подпрограммы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</si>
  <si>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Материально-техническое обеспечение Министерства туризма и предпринимательства Республики Алтай в рамках государственной программы Республики Алтай «Развитие конкурентных рынков»</t>
  </si>
  <si>
    <t>Регулирование численности животных, наносящих ущерб сельскому и охотничьему хозяйству,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</si>
  <si>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</si>
  <si>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</si>
  <si>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</si>
  <si>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0616002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</si>
  <si>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</si>
  <si>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0616003</t>
  </si>
  <si>
    <t>Комитет по обеспечению деятельности  мировых судей Республики Алтай</t>
  </si>
  <si>
    <t>Материально-техническое обеспечение Комитета по обеспечению деятельности мировых судей Республики Алтай</t>
  </si>
  <si>
    <t>Централизованное обслуживание судебных участков мировых судей Республики Алтай</t>
  </si>
  <si>
    <t>990Ц926</t>
  </si>
  <si>
    <t>Повышение квалификации работников Комитета по обеспечению деятельности мировых судей Республики Алтай</t>
  </si>
  <si>
    <t>Министерство экономического развития и туризма Республики Алтай</t>
  </si>
  <si>
    <t xml:space="preserve">Материально-техническое обеспечение Министерства экономического развития и туризма  Республики Алтай в рамках  государственной программы Республики Алтай "Экономическая политика" </t>
  </si>
  <si>
    <t>120Л928</t>
  </si>
  <si>
    <t>Прикладные научные исследования в области национальной экономики</t>
  </si>
  <si>
    <t>Исследования в области качества туристского продукта Республики Алтай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</si>
  <si>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</si>
  <si>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Создание и развитие сети объектов инфраструктуры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</si>
  <si>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Государственная поддержка малого и среднего предпринимательства, включая крестьянские (фермерские) хозяйства,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</si>
  <si>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1211504</t>
  </si>
  <si>
    <t>0412504</t>
  </si>
  <si>
    <t>1211514</t>
  </si>
  <si>
    <t>Материально-техническое обеспечение Комитета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</si>
  <si>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120Л929</t>
  </si>
  <si>
    <t>Совершенствование механизмов предоставления государственных и муниципальных услуг в рамках подпрограммы «Эффективное проведение реформ государственного управления» государственной программы Республики Алтай «Экономическая политика»</t>
  </si>
  <si>
    <t>Создание и развитие сети многофункциональных центров предоставления государственных и муниципальных услуг в рамках подпрограммы «Эффективное проведение реформ государственного управления»  государственной программы Республики Алтай «Экономическая политика»</t>
  </si>
  <si>
    <t>Мероприятия по развитию информационного общества в рамках подпрограммы «Эффективное проведение реформ государственного управления» государственной программы Республики Алтай «Экономическая политика»</t>
  </si>
  <si>
    <t>Поддержка региональных проектов в сфере информационных технологий в рамках подпрограммы «Эффективное проведение реформ государственного управления» государственной программы Республики Алтай «Экономическая политика»</t>
  </si>
  <si>
    <t>Материально-техническое обеспечение Комитета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</si>
  <si>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080Л930</t>
  </si>
  <si>
    <t>Общественная палата Республики Алтай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</si>
  <si>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</si>
  <si>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Развитие и популяризация истории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</si>
  <si>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1237000</t>
  </si>
  <si>
    <t>Комитет по делам записи актов гражданского состояния и архивов Республики Алтай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</si>
  <si>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</si>
  <si>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0805930</t>
  </si>
  <si>
    <t>Материально-техническое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</si>
  <si>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080Л931</t>
  </si>
  <si>
    <t>Развитие архивного дела  в рамках подпрограммы «Библиотечное и архивное дело» государственной программы Республики Алтай «Развитие культуры»</t>
  </si>
  <si>
    <t>Повышение квалификации работников  Комитета по делам записи  актов гражданского состояния и архивов Республики Алтай в рамках государственной программы Республики Алтай «Развитие культуры»</t>
  </si>
  <si>
    <t>080П931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</si>
  <si>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</si>
  <si>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0814502</t>
  </si>
  <si>
    <t>Итого расходов</t>
  </si>
  <si>
    <t>Расходы республиканского бюджета Республики Алтай по разделам, подразделам классификации расходов бюджетов за 2015 год</t>
  </si>
  <si>
    <t>Утверждено законом  на 2015 год</t>
  </si>
  <si>
    <t>Раз-дел</t>
  </si>
  <si>
    <t>Подраз-дел</t>
  </si>
  <si>
    <t>1</t>
  </si>
  <si>
    <t>2</t>
  </si>
  <si>
    <t>к Закону Республики Алтай «Об исполнении республиканского бюджета Республики Алтай за 2015 год»</t>
  </si>
  <si>
    <t xml:space="preserve"> </t>
  </si>
  <si>
    <t>Доходы республиканского бюджета Республики Алтай по кодам классификации</t>
  </si>
  <si>
    <t>доходов бюджетов за 2015 год</t>
  </si>
  <si>
    <t>Плата за сбросы загрязняющих веществ в  водные объекты</t>
  </si>
  <si>
    <t>Федеральное агентство по рыболовству</t>
  </si>
  <si>
    <t>076</t>
  </si>
  <si>
    <t>11690020026000140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</si>
  <si>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</si>
  <si>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11630012010000140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</si>
  <si>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 субъектов Российской Федерации</t>
  </si>
  <si>
    <t>Денежные взыскания (штрафы) за нарушение законодательства Российской Федерации о пожарной безопасности"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</si>
  <si>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</si>
  <si>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</si>
  <si>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10101014020000110</t>
  </si>
  <si>
    <t>Налог на прибыль организаций при выполнении соглашений о разделе продукции, заключенных до вступления в силу Федерального закона от 30 декабря 1995 года № 225-ФЗ "О соглашениях о разделе продукции" и не предусматривающих специальные налоговые ставки для зачисления указанного налога в федеральный бюджет и бюджеты субъектов Российской Федерации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</si>
  <si>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</si>
  <si>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10807010010000110</t>
  </si>
  <si>
    <t>Платежи за добычу подземных вод</t>
  </si>
  <si>
    <t>10903023010000110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</si>
  <si>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</si>
  <si>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Отдел Федеральной миграционной службы по Республике Алтай</t>
  </si>
  <si>
    <t>192</t>
  </si>
  <si>
    <t>Государственная пошлина за выдачу и обмен паспорта гражданина Российской Федерации</t>
  </si>
  <si>
    <t>10807100010000110</t>
  </si>
  <si>
    <t>Управление Федеральной службы государственной регистрации, кадастра и картографии по Республике Алтай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</si>
  <si>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</si>
  <si>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10807020010000110</t>
  </si>
  <si>
    <t>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</si>
  <si>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20204087020000151</t>
  </si>
  <si>
    <t>Межбюджетные трансферты, передаваемые бюджетам субъектов Российской Федерации в целях улучшения лекарственного обеспечения граждан</t>
  </si>
  <si>
    <t>20204101020000151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</si>
  <si>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</si>
  <si>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20204025020000151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</si>
  <si>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</si>
  <si>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</si>
  <si>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</si>
  <si>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</si>
  <si>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>20202179020000151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</si>
  <si>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</si>
  <si>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20202183020000151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</si>
  <si>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</si>
  <si>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20202192020000151</t>
  </si>
  <si>
    <t>Субсидии бюджетам субъектов Российской Федерации на поддержку производства и реализации тонкорунной и полутонкорунной шерсти</t>
  </si>
  <si>
    <t>20202242020000151</t>
  </si>
  <si>
    <t>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</si>
  <si>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>20202244020000151</t>
  </si>
  <si>
    <t>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</si>
  <si>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20202250020000151</t>
  </si>
  <si>
    <t>Межбюджетные трансферты, передаваемые бюджетам субъектов Российской Федерации на осуществление компенсации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</t>
  </si>
  <si>
    <t>20204097020000151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</si>
  <si>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услуг  для нужд субъектов Российской Федерации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</si>
  <si>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</si>
  <si>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11402022020000440</t>
  </si>
  <si>
    <t>11646020020000140</t>
  </si>
  <si>
    <t>Прочие неналоговые доходы бюджетов субъектов Российской Федерации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дорожных фондов субъектов Российской Федерации,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</si>
  <si>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11705070020000180</t>
  </si>
  <si>
    <t>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</si>
  <si>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>20202219020000151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</si>
  <si>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</si>
  <si>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20204091020000151</t>
  </si>
  <si>
    <t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</si>
  <si>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>20204095020000151</t>
  </si>
  <si>
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</si>
  <si>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>10807400010000110</t>
  </si>
  <si>
    <t>Министерство труда, социального развития и занятости населения  Республики Алтай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</si>
  <si>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</si>
  <si>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</si>
  <si>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20203123020000151</t>
  </si>
  <si>
    <t>Межбюджетные трансферты, передаваемые бюджетам субъектов Российской Федерации на 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</si>
  <si>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</si>
  <si>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>20202220020000151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</si>
  <si>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</si>
  <si>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11101010020000120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</si>
  <si>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</si>
  <si>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</si>
  <si>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</si>
  <si>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</si>
  <si>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>928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</si>
  <si>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</si>
  <si>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>929</t>
  </si>
  <si>
    <t>931</t>
  </si>
  <si>
    <t xml:space="preserve">Приложение 2 </t>
  </si>
  <si>
    <t xml:space="preserve">Доходы республиканского бюджета Республики Алтай  по кодам видов доходов, подвидов доходов, классификации операций сектора государственного управления, относящихся к доходам бюджета, за 2015 год </t>
  </si>
  <si>
    <t>Код  бюджетной классификации</t>
  </si>
  <si>
    <t>00010101014020000110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</si>
  <si>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</si>
  <si>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</si>
  <si>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00010704020010000110</t>
  </si>
  <si>
    <t>00010807010010000110</t>
  </si>
  <si>
    <t>00010807020010000110</t>
  </si>
  <si>
    <t>00010807100010000110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</si>
  <si>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</si>
  <si>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</si>
  <si>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00010807400010000110</t>
  </si>
  <si>
    <t>Платежи за добычу полезных ископаемых</t>
  </si>
  <si>
    <t>00010903020000000110</t>
  </si>
  <si>
    <t>00010903023010000110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</si>
  <si>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</si>
  <si>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00011101000000000120</t>
  </si>
  <si>
    <t>00011101020020000120</t>
  </si>
  <si>
    <t>Проценты, полученные от предоставления бюджетных кредитов внутри страны</t>
  </si>
  <si>
    <t>00011103000000000120</t>
  </si>
  <si>
    <t>00011201050010000120</t>
  </si>
  <si>
    <t>00011402022020000440</t>
  </si>
  <si>
    <t>Денежные взыскания (штрафы) за правонарушения в области дорожного движения</t>
  </si>
  <si>
    <t>00011630000010000140</t>
  </si>
  <si>
    <t>00011630012010000140</t>
  </si>
  <si>
    <t>Прочие неналоговые доходы</t>
  </si>
  <si>
    <t>00011705000000000180</t>
  </si>
  <si>
    <t>00011705070020000180</t>
  </si>
  <si>
    <t>00020202179020000151</t>
  </si>
  <si>
    <t>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</si>
  <si>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</si>
  <si>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00020202219020000151</t>
  </si>
  <si>
    <t>00020202220020000151</t>
  </si>
  <si>
    <t>00020202242020000151</t>
  </si>
  <si>
    <t>00020202244020000151</t>
  </si>
  <si>
    <t>00020202250020000151</t>
  </si>
  <si>
    <t>00020203123020000151</t>
  </si>
  <si>
    <t>00020204025020000151</t>
  </si>
  <si>
    <t>00020204087020000151</t>
  </si>
  <si>
    <t>00020204091020000151</t>
  </si>
  <si>
    <t>00020204095020000151</t>
  </si>
  <si>
    <t>00020204097020000151</t>
  </si>
  <si>
    <t>00020204101020000151</t>
  </si>
</sst>
</file>

<file path=xl/styles.xml><?xml version="1.0" encoding="utf-8"?>
<styleSheet xmlns="http://schemas.openxmlformats.org/spreadsheetml/2006/main">
  <numFmts count="16">
    <numFmt numFmtId="43" formatCode="_-* #,##0.00_р_._-;\-* #,##0.00_р_._-;_-* &quot;-&quot;??_р_._-;_-@_-"/>
    <numFmt numFmtId="164" formatCode="_(* #,##0.00_);_(* \(#,##0.00\);_(* &quot;-&quot;??_);_(@_)"/>
    <numFmt numFmtId="165" formatCode="#,##0.0"/>
    <numFmt numFmtId="166" formatCode="_-* #,##0.0_р_._-;\-* #,##0.0_р_._-;_-* &quot;-&quot;??_р_._-;_-@_-"/>
    <numFmt numFmtId="167" formatCode="000000000"/>
    <numFmt numFmtId="168" formatCode="#,##0.00_ ;[Red]\-#,##0.00\ "/>
    <numFmt numFmtId="169" formatCode="#,##0.00;[Red]\-#,##0.00;0.00"/>
    <numFmt numFmtId="170" formatCode="0000"/>
    <numFmt numFmtId="171" formatCode="_-* #,##0.0_р_._-;\-* #,##0.0_р_._-;_-* &quot;-&quot;?_р_._-;_-@_-"/>
    <numFmt numFmtId="172" formatCode="000"/>
    <numFmt numFmtId="173" formatCode="00"/>
    <numFmt numFmtId="174" formatCode="0000000"/>
    <numFmt numFmtId="175" formatCode="#,##0.0_ ;\-#,##0.0\ "/>
    <numFmt numFmtId="176" formatCode="000\.00\.000\.0"/>
    <numFmt numFmtId="177" formatCode="_(* #,##0.0_);_(* \(#,##0.0\);_(* &quot;-&quot;??_);_(@_)"/>
    <numFmt numFmtId="178" formatCode="###\ ###\ ###\ ###\ ##0.00"/>
  </numFmts>
  <fonts count="28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 Cyr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indexed="5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164" fontId="2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43" fontId="1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93">
    <xf numFmtId="0" fontId="0" fillId="0" borderId="0" xfId="0"/>
    <xf numFmtId="0" fontId="5" fillId="0" borderId="0" xfId="0" applyFont="1" applyAlignment="1">
      <alignment wrapText="1"/>
    </xf>
    <xf numFmtId="0" fontId="5" fillId="0" borderId="0" xfId="2" applyFont="1" applyFill="1" applyAlignment="1">
      <alignment wrapText="1"/>
    </xf>
    <xf numFmtId="0" fontId="5" fillId="0" borderId="0" xfId="2" applyFont="1" applyFill="1"/>
    <xf numFmtId="0" fontId="5" fillId="0" borderId="6" xfId="0" applyFont="1" applyFill="1" applyBorder="1" applyAlignment="1">
      <alignment horizontal="left" vertical="center" wrapText="1"/>
    </xf>
    <xf numFmtId="0" fontId="5" fillId="0" borderId="0" xfId="2" applyFont="1" applyFill="1" applyBorder="1" applyAlignment="1" applyProtection="1">
      <alignment wrapText="1"/>
      <protection hidden="1"/>
    </xf>
    <xf numFmtId="0" fontId="5" fillId="0" borderId="0" xfId="2" applyFont="1" applyFill="1" applyBorder="1" applyAlignment="1" applyProtection="1">
      <protection hidden="1"/>
    </xf>
    <xf numFmtId="0" fontId="5" fillId="0" borderId="0" xfId="2" applyFont="1" applyFill="1" applyProtection="1">
      <protection hidden="1"/>
    </xf>
    <xf numFmtId="168" fontId="5" fillId="0" borderId="0" xfId="2" applyNumberFormat="1" applyFont="1" applyFill="1" applyProtection="1">
      <protection hidden="1"/>
    </xf>
    <xf numFmtId="0" fontId="5" fillId="0" borderId="0" xfId="2" applyFont="1" applyFill="1" applyAlignment="1" applyProtection="1">
      <alignment wrapText="1"/>
      <protection hidden="1"/>
    </xf>
    <xf numFmtId="169" fontId="5" fillId="0" borderId="0" xfId="2" applyNumberFormat="1" applyFont="1" applyFill="1" applyProtection="1">
      <protection hidden="1"/>
    </xf>
    <xf numFmtId="43" fontId="5" fillId="0" borderId="0" xfId="2" applyNumberFormat="1" applyFont="1" applyFill="1"/>
    <xf numFmtId="43" fontId="12" fillId="0" borderId="0" xfId="2" applyNumberFormat="1" applyFont="1" applyFill="1"/>
    <xf numFmtId="0" fontId="5" fillId="0" borderId="0" xfId="0" applyFont="1" applyAlignment="1">
      <alignment horizontal="center" vertical="center" wrapText="1"/>
    </xf>
    <xf numFmtId="0" fontId="5" fillId="0" borderId="0" xfId="4" applyFont="1" applyFill="1" applyAlignment="1">
      <alignment horizontal="center" vertical="center"/>
    </xf>
    <xf numFmtId="0" fontId="14" fillId="0" borderId="0" xfId="0" applyFont="1"/>
    <xf numFmtId="0" fontId="0" fillId="0" borderId="0" xfId="0" applyAlignment="1">
      <alignment vertical="center"/>
    </xf>
    <xf numFmtId="0" fontId="5" fillId="0" borderId="0" xfId="33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justify" vertical="center" wrapText="1" shrinkToFit="1"/>
    </xf>
    <xf numFmtId="0" fontId="17" fillId="0" borderId="0" xfId="0" applyFont="1" applyAlignment="1">
      <alignment wrapText="1"/>
    </xf>
    <xf numFmtId="43" fontId="17" fillId="0" borderId="0" xfId="1" applyNumberFormat="1" applyFont="1" applyAlignment="1">
      <alignment wrapText="1"/>
    </xf>
    <xf numFmtId="43" fontId="5" fillId="0" borderId="0" xfId="1" applyNumberFormat="1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 applyFill="1" applyAlignment="1">
      <alignment horizontal="left" vertical="center"/>
    </xf>
    <xf numFmtId="0" fontId="5" fillId="0" borderId="0" xfId="4" applyFont="1" applyFill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6" fillId="0" borderId="0" xfId="33" applyFont="1" applyFill="1" applyAlignment="1">
      <alignment horizontal="center" wrapText="1"/>
    </xf>
    <xf numFmtId="0" fontId="5" fillId="0" borderId="0" xfId="33" applyFont="1" applyAlignment="1">
      <alignment horizontal="left" wrapText="1"/>
    </xf>
    <xf numFmtId="0" fontId="5" fillId="0" borderId="0" xfId="33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" fillId="0" borderId="0" xfId="36"/>
    <xf numFmtId="0" fontId="5" fillId="0" borderId="0" xfId="33" applyFont="1" applyFill="1" applyAlignment="1">
      <alignment horizontal="right" wrapText="1"/>
    </xf>
    <xf numFmtId="0" fontId="4" fillId="0" borderId="5" xfId="33" applyFont="1" applyFill="1" applyBorder="1" applyAlignment="1">
      <alignment horizontal="center" vertical="center" wrapText="1"/>
    </xf>
    <xf numFmtId="0" fontId="4" fillId="0" borderId="5" xfId="33" applyFont="1" applyBorder="1" applyAlignment="1">
      <alignment horizontal="center" vertical="center" wrapText="1"/>
    </xf>
    <xf numFmtId="0" fontId="13" fillId="0" borderId="5" xfId="37" applyFont="1" applyFill="1" applyBorder="1" applyAlignment="1">
      <alignment horizontal="center" vertical="center" wrapText="1"/>
    </xf>
    <xf numFmtId="43" fontId="13" fillId="0" borderId="5" xfId="38" applyNumberFormat="1" applyFont="1" applyBorder="1" applyAlignment="1">
      <alignment horizontal="center" vertical="center" wrapText="1"/>
    </xf>
    <xf numFmtId="0" fontId="4" fillId="0" borderId="5" xfId="36" applyFont="1" applyBorder="1" applyAlignment="1">
      <alignment horizontal="center" vertical="center" wrapText="1"/>
    </xf>
    <xf numFmtId="0" fontId="13" fillId="0" borderId="5" xfId="38" applyNumberFormat="1" applyFont="1" applyBorder="1" applyAlignment="1">
      <alignment horizontal="center" vertical="center" wrapText="1"/>
    </xf>
    <xf numFmtId="0" fontId="4" fillId="0" borderId="5" xfId="36" applyFont="1" applyBorder="1" applyAlignment="1">
      <alignment horizontal="justify" vertical="center" wrapText="1"/>
    </xf>
    <xf numFmtId="49" fontId="19" fillId="0" borderId="5" xfId="36" applyNumberFormat="1" applyFont="1" applyBorder="1" applyAlignment="1">
      <alignment horizontal="center" vertical="center"/>
    </xf>
    <xf numFmtId="175" fontId="4" fillId="2" borderId="5" xfId="38" applyNumberFormat="1" applyFont="1" applyFill="1" applyBorder="1" applyAlignment="1">
      <alignment horizontal="center" vertical="center"/>
    </xf>
    <xf numFmtId="0" fontId="5" fillId="0" borderId="5" xfId="36" applyFont="1" applyBorder="1" applyAlignment="1">
      <alignment wrapText="1"/>
    </xf>
    <xf numFmtId="0" fontId="13" fillId="0" borderId="5" xfId="36" applyFont="1" applyBorder="1" applyAlignment="1">
      <alignment horizontal="justify" vertical="center" wrapText="1"/>
    </xf>
    <xf numFmtId="0" fontId="20" fillId="0" borderId="5" xfId="36" applyFont="1" applyBorder="1" applyAlignment="1">
      <alignment horizontal="center" vertical="center" wrapText="1"/>
    </xf>
    <xf numFmtId="175" fontId="4" fillId="0" borderId="5" xfId="36" applyNumberFormat="1" applyFont="1" applyBorder="1" applyAlignment="1">
      <alignment horizontal="center" vertical="center" wrapText="1"/>
    </xf>
    <xf numFmtId="0" fontId="4" fillId="0" borderId="5" xfId="36" applyFont="1" applyBorder="1" applyAlignment="1">
      <alignment wrapText="1"/>
    </xf>
    <xf numFmtId="0" fontId="11" fillId="0" borderId="5" xfId="36" applyFont="1" applyBorder="1" applyAlignment="1">
      <alignment horizontal="justify" vertical="center" wrapText="1"/>
    </xf>
    <xf numFmtId="0" fontId="21" fillId="0" borderId="5" xfId="36" applyFont="1" applyBorder="1" applyAlignment="1">
      <alignment vertical="center" wrapText="1"/>
    </xf>
    <xf numFmtId="175" fontId="11" fillId="0" borderId="5" xfId="38" applyNumberFormat="1" applyFont="1" applyBorder="1" applyAlignment="1">
      <alignment horizontal="center" vertical="center" wrapText="1"/>
    </xf>
    <xf numFmtId="175" fontId="13" fillId="0" borderId="5" xfId="38" applyNumberFormat="1" applyFont="1" applyBorder="1" applyAlignment="1">
      <alignment horizontal="center" vertical="center" wrapText="1"/>
    </xf>
    <xf numFmtId="165" fontId="4" fillId="0" borderId="5" xfId="36" applyNumberFormat="1" applyFont="1" applyBorder="1" applyAlignment="1">
      <alignment horizontal="center" vertical="center" wrapText="1"/>
    </xf>
    <xf numFmtId="0" fontId="21" fillId="0" borderId="5" xfId="36" applyFont="1" applyBorder="1" applyAlignment="1">
      <alignment horizontal="center" vertical="center" wrapText="1"/>
    </xf>
    <xf numFmtId="165" fontId="5" fillId="0" borderId="5" xfId="36" applyNumberFormat="1" applyFont="1" applyBorder="1" applyAlignment="1">
      <alignment horizontal="center" vertical="center" wrapText="1"/>
    </xf>
    <xf numFmtId="49" fontId="22" fillId="0" borderId="5" xfId="35" applyNumberFormat="1" applyFont="1" applyFill="1" applyBorder="1" applyAlignment="1">
      <alignment horizontal="center" vertical="center"/>
    </xf>
    <xf numFmtId="175" fontId="4" fillId="0" borderId="5" xfId="38" applyNumberFormat="1" applyFont="1" applyFill="1" applyBorder="1" applyAlignment="1">
      <alignment horizontal="center" vertical="center"/>
    </xf>
    <xf numFmtId="0" fontId="16" fillId="0" borderId="5" xfId="33" applyFont="1" applyBorder="1" applyAlignment="1">
      <alignment horizontal="justify" vertical="center" wrapText="1"/>
    </xf>
    <xf numFmtId="1" fontId="23" fillId="0" borderId="5" xfId="33" applyNumberFormat="1" applyFont="1" applyBorder="1" applyAlignment="1">
      <alignment horizontal="center" vertical="center" shrinkToFit="1"/>
    </xf>
    <xf numFmtId="175" fontId="5" fillId="0" borderId="5" xfId="38" applyNumberFormat="1" applyFont="1" applyFill="1" applyBorder="1" applyAlignment="1">
      <alignment horizontal="center" vertical="center"/>
    </xf>
    <xf numFmtId="0" fontId="5" fillId="0" borderId="0" xfId="4" applyNumberFormat="1" applyFont="1" applyFill="1" applyAlignment="1">
      <alignment horizontal="justify"/>
    </xf>
    <xf numFmtId="0" fontId="5" fillId="0" borderId="0" xfId="2" applyNumberFormat="1" applyFont="1" applyFill="1" applyAlignment="1" applyProtection="1">
      <alignment horizontal="justify"/>
      <protection hidden="1"/>
    </xf>
    <xf numFmtId="0" fontId="5" fillId="0" borderId="0" xfId="2" applyFont="1" applyFill="1" applyAlignment="1" applyProtection="1">
      <alignment horizontal="center" vertical="center"/>
      <protection hidden="1"/>
    </xf>
    <xf numFmtId="0" fontId="18" fillId="0" borderId="0" xfId="33" applyFont="1" applyFill="1" applyAlignment="1">
      <alignment horizontal="center" vertical="top"/>
    </xf>
    <xf numFmtId="0" fontId="18" fillId="0" borderId="0" xfId="33" applyFont="1" applyFill="1" applyAlignment="1">
      <alignment horizontal="center" vertical="top"/>
    </xf>
    <xf numFmtId="0" fontId="5" fillId="0" borderId="0" xfId="2" applyFont="1" applyFill="1" applyAlignment="1">
      <alignment horizontal="right"/>
    </xf>
    <xf numFmtId="0" fontId="4" fillId="0" borderId="2" xfId="2" applyNumberFormat="1" applyFont="1" applyFill="1" applyBorder="1" applyAlignment="1" applyProtection="1">
      <alignment horizontal="center" vertical="center"/>
      <protection hidden="1"/>
    </xf>
    <xf numFmtId="0" fontId="13" fillId="0" borderId="4" xfId="33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10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18" xfId="2" applyNumberFormat="1" applyFont="1" applyFill="1" applyBorder="1" applyAlignment="1" applyProtection="1">
      <alignment horizontal="center" vertical="center"/>
      <protection hidden="1"/>
    </xf>
    <xf numFmtId="0" fontId="13" fillId="0" borderId="9" xfId="33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9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12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18" xfId="2" applyNumberFormat="1" applyFont="1" applyFill="1" applyBorder="1" applyAlignment="1" applyProtection="1">
      <alignment horizontal="center"/>
      <protection hidden="1"/>
    </xf>
    <xf numFmtId="0" fontId="5" fillId="0" borderId="19" xfId="2" applyNumberFormat="1" applyFont="1" applyFill="1" applyBorder="1" applyAlignment="1" applyProtection="1">
      <alignment horizontal="center" vertical="center"/>
      <protection hidden="1"/>
    </xf>
    <xf numFmtId="0" fontId="5" fillId="0" borderId="20" xfId="2" applyNumberFormat="1" applyFont="1" applyFill="1" applyBorder="1" applyAlignment="1" applyProtection="1">
      <alignment horizontal="center" vertical="center"/>
      <protection hidden="1"/>
    </xf>
    <xf numFmtId="0" fontId="5" fillId="0" borderId="21" xfId="2" applyNumberFormat="1" applyFont="1" applyFill="1" applyBorder="1" applyAlignment="1" applyProtection="1">
      <alignment horizontal="center" vertical="center"/>
      <protection hidden="1"/>
    </xf>
    <xf numFmtId="0" fontId="5" fillId="0" borderId="15" xfId="2" applyFont="1" applyFill="1" applyBorder="1" applyAlignment="1">
      <alignment horizontal="center"/>
    </xf>
    <xf numFmtId="0" fontId="5" fillId="0" borderId="22" xfId="2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3" xfId="2" applyNumberFormat="1" applyFont="1" applyFill="1" applyBorder="1" applyAlignment="1" applyProtection="1">
      <alignment horizontal="justify"/>
      <protection hidden="1"/>
    </xf>
    <xf numFmtId="172" fontId="5" fillId="0" borderId="4" xfId="2" applyNumberFormat="1" applyFont="1" applyFill="1" applyBorder="1" applyAlignment="1" applyProtection="1">
      <alignment horizontal="center" vertical="center"/>
      <protection hidden="1"/>
    </xf>
    <xf numFmtId="173" fontId="5" fillId="0" borderId="4" xfId="2" applyNumberFormat="1" applyFont="1" applyFill="1" applyBorder="1" applyAlignment="1" applyProtection="1">
      <alignment horizontal="center" vertical="center"/>
      <protection hidden="1"/>
    </xf>
    <xf numFmtId="174" fontId="5" fillId="0" borderId="4" xfId="2" applyNumberFormat="1" applyFont="1" applyFill="1" applyBorder="1" applyAlignment="1" applyProtection="1">
      <alignment horizontal="center" vertical="center"/>
      <protection hidden="1"/>
    </xf>
    <xf numFmtId="166" fontId="5" fillId="0" borderId="4" xfId="38" applyNumberFormat="1" applyFont="1" applyFill="1" applyBorder="1" applyAlignment="1" applyProtection="1">
      <alignment wrapText="1"/>
      <protection hidden="1"/>
    </xf>
    <xf numFmtId="166" fontId="5" fillId="0" borderId="10" xfId="38" applyNumberFormat="1" applyFont="1" applyFill="1" applyBorder="1"/>
    <xf numFmtId="0" fontId="5" fillId="0" borderId="6" xfId="2" applyNumberFormat="1" applyFont="1" applyFill="1" applyBorder="1" applyAlignment="1" applyProtection="1">
      <alignment horizontal="justify"/>
      <protection hidden="1"/>
    </xf>
    <xf numFmtId="172" fontId="5" fillId="0" borderId="5" xfId="2" applyNumberFormat="1" applyFont="1" applyFill="1" applyBorder="1" applyAlignment="1" applyProtection="1">
      <alignment horizontal="center" vertical="center"/>
      <protection hidden="1"/>
    </xf>
    <xf numFmtId="173" fontId="5" fillId="0" borderId="5" xfId="2" applyNumberFormat="1" applyFont="1" applyFill="1" applyBorder="1" applyAlignment="1" applyProtection="1">
      <alignment horizontal="center" vertical="center"/>
      <protection hidden="1"/>
    </xf>
    <xf numFmtId="174" fontId="5" fillId="0" borderId="5" xfId="2" applyNumberFormat="1" applyFont="1" applyFill="1" applyBorder="1" applyAlignment="1" applyProtection="1">
      <alignment horizontal="center" vertical="center"/>
      <protection hidden="1"/>
    </xf>
    <xf numFmtId="166" fontId="5" fillId="0" borderId="5" xfId="38" applyNumberFormat="1" applyFont="1" applyFill="1" applyBorder="1" applyAlignment="1" applyProtection="1">
      <alignment wrapText="1"/>
      <protection hidden="1"/>
    </xf>
    <xf numFmtId="166" fontId="5" fillId="0" borderId="11" xfId="38" applyNumberFormat="1" applyFont="1" applyFill="1" applyBorder="1"/>
    <xf numFmtId="166" fontId="5" fillId="0" borderId="5" xfId="38" applyNumberFormat="1" applyFont="1" applyFill="1" applyBorder="1"/>
    <xf numFmtId="0" fontId="5" fillId="0" borderId="6" xfId="0" applyFont="1" applyFill="1" applyBorder="1" applyAlignment="1">
      <alignment horizontal="justify"/>
    </xf>
    <xf numFmtId="0" fontId="11" fillId="0" borderId="6" xfId="0" applyFont="1" applyFill="1" applyBorder="1" applyAlignment="1">
      <alignment horizontal="justify"/>
    </xf>
    <xf numFmtId="0" fontId="5" fillId="0" borderId="6" xfId="2" applyFont="1" applyFill="1" applyBorder="1" applyAlignment="1"/>
    <xf numFmtId="0" fontId="5" fillId="0" borderId="5" xfId="2" applyFont="1" applyFill="1" applyBorder="1"/>
    <xf numFmtId="0" fontId="5" fillId="0" borderId="6" xfId="0" applyFont="1" applyFill="1" applyBorder="1" applyAlignment="1">
      <alignment horizontal="justify" shrinkToFit="1"/>
    </xf>
    <xf numFmtId="0" fontId="5" fillId="0" borderId="6" xfId="0" applyNumberFormat="1" applyFont="1" applyFill="1" applyBorder="1" applyAlignment="1">
      <alignment horizontal="justify"/>
    </xf>
    <xf numFmtId="0" fontId="24" fillId="0" borderId="6" xfId="0" applyFont="1" applyFill="1" applyBorder="1" applyAlignment="1"/>
    <xf numFmtId="0" fontId="11" fillId="0" borderId="6" xfId="2" applyNumberFormat="1" applyFont="1" applyFill="1" applyBorder="1" applyAlignment="1" applyProtection="1">
      <alignment horizontal="justify"/>
      <protection hidden="1"/>
    </xf>
    <xf numFmtId="0" fontId="5" fillId="0" borderId="6" xfId="2" applyNumberFormat="1" applyFont="1" applyFill="1" applyBorder="1" applyAlignment="1" applyProtection="1">
      <protection hidden="1"/>
    </xf>
    <xf numFmtId="0" fontId="11" fillId="0" borderId="6" xfId="0" applyFont="1" applyFill="1" applyBorder="1" applyAlignment="1"/>
    <xf numFmtId="0" fontId="5" fillId="0" borderId="8" xfId="2" applyNumberFormat="1" applyFont="1" applyFill="1" applyBorder="1" applyAlignment="1" applyProtection="1">
      <alignment horizontal="justify"/>
      <protection hidden="1"/>
    </xf>
    <xf numFmtId="0" fontId="25" fillId="0" borderId="9" xfId="2" applyNumberFormat="1" applyFont="1" applyFill="1" applyBorder="1" applyAlignment="1" applyProtection="1">
      <alignment horizontal="center" vertical="center"/>
      <protection hidden="1"/>
    </xf>
    <xf numFmtId="171" fontId="5" fillId="0" borderId="9" xfId="2" applyNumberFormat="1" applyFont="1" applyFill="1" applyBorder="1"/>
    <xf numFmtId="166" fontId="5" fillId="0" borderId="12" xfId="38" applyNumberFormat="1" applyFont="1" applyFill="1" applyBorder="1"/>
    <xf numFmtId="0" fontId="5" fillId="0" borderId="0" xfId="2" applyNumberFormat="1" applyFont="1" applyFill="1" applyBorder="1" applyAlignment="1" applyProtection="1">
      <alignment horizontal="justify"/>
      <protection hidden="1"/>
    </xf>
    <xf numFmtId="0" fontId="5" fillId="0" borderId="0" xfId="2" applyNumberFormat="1" applyFont="1" applyFill="1" applyAlignment="1">
      <alignment horizontal="justify"/>
    </xf>
    <xf numFmtId="0" fontId="5" fillId="0" borderId="0" xfId="2" applyFont="1" applyFill="1" applyAlignment="1">
      <alignment horizontal="center" vertical="center"/>
    </xf>
    <xf numFmtId="0" fontId="5" fillId="0" borderId="0" xfId="4" applyFont="1" applyAlignment="1">
      <alignment horizontal="justify" vertical="center" wrapText="1"/>
    </xf>
    <xf numFmtId="49" fontId="5" fillId="0" borderId="0" xfId="4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5" fillId="0" borderId="0" xfId="4" applyFont="1" applyAlignment="1">
      <alignment vertical="center"/>
    </xf>
    <xf numFmtId="0" fontId="11" fillId="0" borderId="0" xfId="0" applyFont="1"/>
    <xf numFmtId="0" fontId="5" fillId="0" borderId="0" xfId="4" applyFont="1" applyAlignment="1">
      <alignment vertical="center" wrapText="1"/>
    </xf>
    <xf numFmtId="166" fontId="5" fillId="0" borderId="0" xfId="38" applyNumberFormat="1" applyFont="1" applyAlignment="1">
      <alignment horizontal="center" vertical="center"/>
    </xf>
    <xf numFmtId="166" fontId="5" fillId="2" borderId="0" xfId="38" applyNumberFormat="1" applyFont="1" applyFill="1" applyAlignment="1">
      <alignment horizontal="right" vertical="center"/>
    </xf>
    <xf numFmtId="166" fontId="5" fillId="0" borderId="0" xfId="38" applyNumberFormat="1" applyFont="1" applyFill="1" applyAlignment="1">
      <alignment horizontal="right" vertical="center"/>
    </xf>
    <xf numFmtId="0" fontId="26" fillId="2" borderId="0" xfId="4" applyFont="1" applyFill="1" applyAlignment="1">
      <alignment horizontal="center" vertical="center" wrapText="1"/>
    </xf>
    <xf numFmtId="166" fontId="11" fillId="2" borderId="0" xfId="38" applyNumberFormat="1" applyFont="1" applyFill="1" applyAlignment="1">
      <alignment horizontal="center" vertical="center"/>
    </xf>
    <xf numFmtId="0" fontId="5" fillId="2" borderId="0" xfId="4" applyFont="1" applyFill="1" applyBorder="1" applyAlignment="1">
      <alignment horizontal="center" vertical="center" wrapText="1"/>
    </xf>
    <xf numFmtId="49" fontId="4" fillId="0" borderId="5" xfId="4" applyNumberFormat="1" applyFont="1" applyBorder="1" applyAlignment="1">
      <alignment horizontal="center" vertical="center" wrapText="1"/>
    </xf>
    <xf numFmtId="166" fontId="4" fillId="2" borderId="5" xfId="38" applyNumberFormat="1" applyFont="1" applyFill="1" applyBorder="1" applyAlignment="1">
      <alignment horizontal="center" vertical="center" wrapText="1"/>
    </xf>
    <xf numFmtId="166" fontId="4" fillId="2" borderId="5" xfId="38" applyNumberFormat="1" applyFont="1" applyFill="1" applyBorder="1" applyAlignment="1">
      <alignment horizontal="center" vertical="center" wrapText="1"/>
    </xf>
    <xf numFmtId="2" fontId="4" fillId="2" borderId="5" xfId="4" applyNumberFormat="1" applyFont="1" applyFill="1" applyBorder="1" applyAlignment="1">
      <alignment horizontal="center" vertical="center" wrapText="1"/>
    </xf>
    <xf numFmtId="49" fontId="4" fillId="2" borderId="5" xfId="4" applyNumberFormat="1" applyFont="1" applyFill="1" applyBorder="1" applyAlignment="1">
      <alignment horizontal="center" vertical="center" wrapText="1"/>
    </xf>
    <xf numFmtId="49" fontId="4" fillId="0" borderId="5" xfId="4" applyNumberFormat="1" applyFont="1" applyBorder="1" applyAlignment="1">
      <alignment horizontal="center" vertical="center" wrapText="1"/>
    </xf>
    <xf numFmtId="49" fontId="4" fillId="2" borderId="5" xfId="4" applyNumberFormat="1" applyFont="1" applyFill="1" applyBorder="1" applyAlignment="1">
      <alignment horizontal="center" vertical="center"/>
    </xf>
    <xf numFmtId="0" fontId="4" fillId="2" borderId="5" xfId="4" applyNumberFormat="1" applyFont="1" applyFill="1" applyBorder="1" applyAlignment="1">
      <alignment horizontal="center" vertical="center"/>
    </xf>
    <xf numFmtId="0" fontId="4" fillId="2" borderId="5" xfId="38" applyNumberFormat="1" applyFont="1" applyFill="1" applyBorder="1" applyAlignment="1">
      <alignment horizontal="center" vertical="center" wrapText="1"/>
    </xf>
    <xf numFmtId="0" fontId="4" fillId="2" borderId="5" xfId="4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justify" vertical="center" wrapText="1"/>
    </xf>
    <xf numFmtId="49" fontId="4" fillId="0" borderId="5" xfId="4" applyNumberFormat="1" applyFont="1" applyFill="1" applyBorder="1" applyAlignment="1" applyProtection="1">
      <alignment horizontal="center" vertical="center"/>
      <protection hidden="1"/>
    </xf>
    <xf numFmtId="49" fontId="11" fillId="0" borderId="5" xfId="0" applyNumberFormat="1" applyFont="1" applyBorder="1" applyAlignment="1">
      <alignment horizontal="center" vertical="center"/>
    </xf>
    <xf numFmtId="166" fontId="13" fillId="0" borderId="5" xfId="38" applyNumberFormat="1" applyFont="1" applyBorder="1" applyAlignment="1">
      <alignment horizontal="center" vertical="center"/>
    </xf>
    <xf numFmtId="166" fontId="13" fillId="2" borderId="5" xfId="38" applyNumberFormat="1" applyFont="1" applyFill="1" applyBorder="1" applyAlignment="1">
      <alignment horizontal="center" vertical="center"/>
    </xf>
    <xf numFmtId="166" fontId="13" fillId="0" borderId="5" xfId="38" applyNumberFormat="1" applyFont="1" applyFill="1" applyBorder="1" applyAlignment="1">
      <alignment horizontal="center" vertical="center"/>
    </xf>
    <xf numFmtId="170" fontId="5" fillId="0" borderId="5" xfId="4" applyNumberFormat="1" applyFont="1" applyFill="1" applyBorder="1" applyAlignment="1" applyProtection="1">
      <alignment horizontal="justify" vertical="center" wrapText="1"/>
      <protection hidden="1"/>
    </xf>
    <xf numFmtId="49" fontId="5" fillId="0" borderId="5" xfId="4" applyNumberFormat="1" applyFont="1" applyFill="1" applyBorder="1" applyAlignment="1" applyProtection="1">
      <alignment horizontal="center" vertical="center"/>
      <protection hidden="1"/>
    </xf>
    <xf numFmtId="166" fontId="11" fillId="0" borderId="5" xfId="38" applyNumberFormat="1" applyFont="1" applyBorder="1" applyAlignment="1">
      <alignment horizontal="center" vertical="center"/>
    </xf>
    <xf numFmtId="166" fontId="11" fillId="2" borderId="5" xfId="38" applyNumberFormat="1" applyFont="1" applyFill="1" applyBorder="1" applyAlignment="1">
      <alignment horizontal="center" vertical="center"/>
    </xf>
    <xf numFmtId="166" fontId="11" fillId="0" borderId="5" xfId="38" applyNumberFormat="1" applyFont="1" applyFill="1" applyBorder="1" applyAlignment="1">
      <alignment horizontal="center" vertical="center"/>
    </xf>
    <xf numFmtId="176" fontId="4" fillId="0" borderId="5" xfId="4" applyNumberFormat="1" applyFont="1" applyFill="1" applyBorder="1" applyAlignment="1" applyProtection="1">
      <alignment horizontal="justify" vertical="center" wrapText="1"/>
      <protection hidden="1"/>
    </xf>
    <xf numFmtId="0" fontId="4" fillId="2" borderId="5" xfId="0" applyFont="1" applyFill="1" applyBorder="1" applyAlignment="1">
      <alignment horizontal="justify" vertical="center" wrapText="1" shrinkToFit="1"/>
    </xf>
    <xf numFmtId="0" fontId="11" fillId="0" borderId="0" xfId="0" applyFont="1" applyAlignment="1">
      <alignment horizontal="justify" vertical="center" wrapText="1"/>
    </xf>
    <xf numFmtId="166" fontId="11" fillId="0" borderId="0" xfId="38" applyNumberFormat="1" applyFont="1" applyAlignment="1">
      <alignment horizontal="center" vertical="center"/>
    </xf>
    <xf numFmtId="166" fontId="11" fillId="0" borderId="0" xfId="38" applyNumberFormat="1" applyFont="1" applyFill="1" applyAlignment="1">
      <alignment horizontal="center" vertical="center"/>
    </xf>
    <xf numFmtId="0" fontId="5" fillId="0" borderId="0" xfId="4" applyFont="1" applyAlignment="1">
      <alignment horizontal="left" vertical="center" wrapText="1"/>
    </xf>
    <xf numFmtId="0" fontId="5" fillId="0" borderId="0" xfId="4" applyFont="1" applyAlignment="1">
      <alignment horizontal="left" vertical="center"/>
    </xf>
    <xf numFmtId="166" fontId="5" fillId="0" borderId="0" xfId="38" applyNumberFormat="1" applyFont="1" applyFill="1" applyAlignment="1">
      <alignment vertical="center"/>
    </xf>
    <xf numFmtId="166" fontId="5" fillId="0" borderId="0" xfId="2" applyNumberFormat="1" applyFont="1" applyFill="1"/>
    <xf numFmtId="166" fontId="5" fillId="0" borderId="0" xfId="2" applyNumberFormat="1" applyFont="1" applyFill="1" applyAlignment="1">
      <alignment horizontal="left" wrapText="1"/>
    </xf>
    <xf numFmtId="0" fontId="5" fillId="0" borderId="0" xfId="2" applyFont="1" applyFill="1" applyAlignment="1">
      <alignment horizontal="left" wrapText="1"/>
    </xf>
    <xf numFmtId="0" fontId="6" fillId="0" borderId="0" xfId="3" applyNumberFormat="1" applyFont="1" applyFill="1" applyAlignment="1" applyProtection="1">
      <alignment horizontal="center" vertical="center"/>
      <protection hidden="1"/>
    </xf>
    <xf numFmtId="166" fontId="6" fillId="0" borderId="0" xfId="3" applyNumberFormat="1" applyFont="1" applyFill="1" applyAlignment="1" applyProtection="1">
      <alignment horizontal="center" vertical="center"/>
      <protection hidden="1"/>
    </xf>
    <xf numFmtId="0" fontId="7" fillId="0" borderId="0" xfId="3" applyFont="1" applyFill="1" applyAlignment="1" applyProtection="1">
      <alignment horizontal="left" vertical="center"/>
      <protection hidden="1"/>
    </xf>
    <xf numFmtId="0" fontId="5" fillId="0" borderId="0" xfId="4" applyFont="1" applyFill="1" applyAlignment="1" applyProtection="1">
      <alignment horizontal="justify" vertical="top" wrapText="1"/>
      <protection hidden="1"/>
    </xf>
    <xf numFmtId="0" fontId="5" fillId="0" borderId="0" xfId="4" applyFont="1" applyFill="1" applyAlignment="1" applyProtection="1">
      <alignment horizontal="justify" vertical="top"/>
      <protection hidden="1"/>
    </xf>
    <xf numFmtId="49" fontId="5" fillId="0" borderId="0" xfId="4" applyNumberFormat="1" applyFont="1" applyFill="1" applyAlignment="1" applyProtection="1">
      <alignment horizontal="center" vertical="center"/>
      <protection hidden="1"/>
    </xf>
    <xf numFmtId="49" fontId="5" fillId="0" borderId="0" xfId="4" applyNumberFormat="1" applyFont="1" applyFill="1" applyAlignment="1" applyProtection="1">
      <alignment vertical="top"/>
      <protection hidden="1"/>
    </xf>
    <xf numFmtId="0" fontId="5" fillId="0" borderId="0" xfId="4" applyFont="1" applyFill="1" applyAlignment="1" applyProtection="1">
      <alignment vertical="top"/>
      <protection hidden="1"/>
    </xf>
    <xf numFmtId="49" fontId="4" fillId="0" borderId="3" xfId="3" applyNumberFormat="1" applyFont="1" applyFill="1" applyBorder="1" applyAlignment="1">
      <alignment horizontal="center" vertical="top" wrapText="1" shrinkToFit="1"/>
    </xf>
    <xf numFmtId="0" fontId="4" fillId="0" borderId="4" xfId="4" applyFont="1" applyFill="1" applyBorder="1" applyAlignment="1" applyProtection="1">
      <alignment horizontal="center" vertical="top"/>
      <protection hidden="1"/>
    </xf>
    <xf numFmtId="49" fontId="4" fillId="0" borderId="4" xfId="4" applyNumberFormat="1" applyFont="1" applyFill="1" applyBorder="1" applyAlignment="1" applyProtection="1">
      <alignment vertical="top"/>
      <protection hidden="1"/>
    </xf>
    <xf numFmtId="0" fontId="4" fillId="0" borderId="4" xfId="4" applyFont="1" applyFill="1" applyBorder="1" applyAlignment="1" applyProtection="1">
      <alignment vertical="top"/>
      <protection hidden="1"/>
    </xf>
    <xf numFmtId="0" fontId="4" fillId="0" borderId="4" xfId="5" applyNumberFormat="1" applyFont="1" applyFill="1" applyBorder="1" applyAlignment="1" applyProtection="1">
      <alignment horizontal="center" vertical="center" wrapText="1"/>
      <protection hidden="1"/>
    </xf>
    <xf numFmtId="166" fontId="4" fillId="0" borderId="4" xfId="3" applyNumberFormat="1" applyFont="1" applyFill="1" applyBorder="1" applyAlignment="1" applyProtection="1">
      <alignment horizontal="center" vertical="center" wrapText="1"/>
      <protection hidden="1"/>
    </xf>
    <xf numFmtId="0" fontId="4" fillId="0" borderId="10" xfId="3" applyNumberFormat="1" applyFont="1" applyFill="1" applyBorder="1" applyAlignment="1" applyProtection="1">
      <alignment horizontal="center" vertical="center" wrapText="1"/>
      <protection hidden="1"/>
    </xf>
    <xf numFmtId="49" fontId="4" fillId="0" borderId="8" xfId="3" applyNumberFormat="1" applyFont="1" applyFill="1" applyBorder="1" applyAlignment="1">
      <alignment horizontal="center" vertical="top" wrapText="1" shrinkToFit="1"/>
    </xf>
    <xf numFmtId="49" fontId="4" fillId="0" borderId="9" xfId="3" applyNumberFormat="1" applyFont="1" applyFill="1" applyBorder="1" applyAlignment="1">
      <alignment horizontal="center" vertical="center" wrapText="1"/>
    </xf>
    <xf numFmtId="49" fontId="4" fillId="0" borderId="9" xfId="3" applyNumberFormat="1" applyFont="1" applyFill="1" applyBorder="1" applyAlignment="1" applyProtection="1">
      <alignment horizontal="center" vertical="center" wrapText="1"/>
      <protection hidden="1"/>
    </xf>
    <xf numFmtId="0" fontId="4" fillId="0" borderId="9" xfId="5" applyNumberFormat="1" applyFont="1" applyFill="1" applyBorder="1" applyAlignment="1" applyProtection="1">
      <alignment horizontal="center" vertical="center" wrapText="1"/>
      <protection hidden="1"/>
    </xf>
    <xf numFmtId="0" fontId="4" fillId="0" borderId="9" xfId="3" applyNumberFormat="1" applyFont="1" applyFill="1" applyBorder="1" applyAlignment="1" applyProtection="1">
      <alignment horizontal="center" vertical="center" wrapText="1"/>
      <protection hidden="1"/>
    </xf>
    <xf numFmtId="0" fontId="4" fillId="0" borderId="9" xfId="5" applyNumberFormat="1" applyFont="1" applyFill="1" applyBorder="1" applyAlignment="1" applyProtection="1">
      <alignment horizontal="center" vertical="center" wrapText="1"/>
      <protection hidden="1"/>
    </xf>
    <xf numFmtId="166" fontId="4" fillId="0" borderId="9" xfId="3" applyNumberFormat="1" applyFont="1" applyFill="1" applyBorder="1" applyAlignment="1" applyProtection="1">
      <alignment horizontal="center" vertical="center" wrapText="1"/>
      <protection hidden="1"/>
    </xf>
    <xf numFmtId="0" fontId="4" fillId="0" borderId="12" xfId="3" applyNumberFormat="1" applyFont="1" applyFill="1" applyBorder="1" applyAlignment="1" applyProtection="1">
      <alignment horizontal="center" vertical="center" wrapText="1"/>
      <protection hidden="1"/>
    </xf>
    <xf numFmtId="0" fontId="5" fillId="0" borderId="13" xfId="6" applyNumberFormat="1" applyFont="1" applyFill="1" applyBorder="1" applyAlignment="1" applyProtection="1">
      <alignment horizontal="center" vertical="top" wrapText="1"/>
      <protection hidden="1"/>
    </xf>
    <xf numFmtId="49" fontId="5" fillId="0" borderId="7" xfId="6" applyNumberFormat="1" applyFont="1" applyFill="1" applyBorder="1" applyAlignment="1" applyProtection="1">
      <alignment horizontal="center" vertical="top" wrapText="1"/>
      <protection hidden="1"/>
    </xf>
    <xf numFmtId="49" fontId="5" fillId="0" borderId="7" xfId="6" applyNumberFormat="1" applyFont="1" applyFill="1" applyBorder="1" applyAlignment="1" applyProtection="1">
      <alignment horizontal="center" vertical="center" wrapText="1"/>
      <protection hidden="1"/>
    </xf>
    <xf numFmtId="0" fontId="5" fillId="0" borderId="7" xfId="6" applyNumberFormat="1" applyFont="1" applyFill="1" applyBorder="1" applyAlignment="1" applyProtection="1">
      <alignment horizontal="center" vertical="top" wrapText="1"/>
      <protection hidden="1"/>
    </xf>
    <xf numFmtId="0" fontId="5" fillId="0" borderId="14" xfId="6" applyNumberFormat="1" applyFont="1" applyFill="1" applyBorder="1" applyAlignment="1" applyProtection="1">
      <alignment horizontal="center" vertical="top"/>
      <protection hidden="1"/>
    </xf>
    <xf numFmtId="167" fontId="5" fillId="2" borderId="3" xfId="7" applyNumberFormat="1" applyFont="1" applyFill="1" applyBorder="1" applyAlignment="1" applyProtection="1">
      <alignment horizontal="justify" vertical="top" wrapText="1"/>
      <protection hidden="1"/>
    </xf>
    <xf numFmtId="49" fontId="5" fillId="2" borderId="4" xfId="7" applyNumberFormat="1" applyFont="1" applyFill="1" applyBorder="1" applyAlignment="1" applyProtection="1">
      <alignment horizontal="center" vertical="top"/>
      <protection hidden="1"/>
    </xf>
    <xf numFmtId="49" fontId="4" fillId="2" borderId="4" xfId="2" applyNumberFormat="1" applyFont="1" applyFill="1" applyBorder="1" applyAlignment="1" applyProtection="1">
      <alignment horizontal="center" vertical="center" wrapText="1"/>
      <protection hidden="1"/>
    </xf>
    <xf numFmtId="43" fontId="5" fillId="2" borderId="4" xfId="38" applyFont="1" applyFill="1" applyBorder="1" applyAlignment="1" applyProtection="1">
      <alignment horizontal="center" vertical="center" wrapText="1"/>
      <protection hidden="1"/>
    </xf>
    <xf numFmtId="166" fontId="5" fillId="2" borderId="4" xfId="38" applyNumberFormat="1" applyFont="1" applyFill="1" applyBorder="1" applyAlignment="1" applyProtection="1">
      <alignment horizontal="center" vertical="center" wrapText="1"/>
      <protection hidden="1"/>
    </xf>
    <xf numFmtId="166" fontId="5" fillId="2" borderId="10" xfId="38" applyNumberFormat="1" applyFont="1" applyFill="1" applyBorder="1" applyAlignment="1" applyProtection="1">
      <alignment horizontal="center" vertical="center" wrapText="1"/>
      <protection hidden="1"/>
    </xf>
    <xf numFmtId="167" fontId="5" fillId="2" borderId="6" xfId="7" applyNumberFormat="1" applyFont="1" applyFill="1" applyBorder="1" applyAlignment="1" applyProtection="1">
      <alignment horizontal="justify" vertical="top" wrapText="1"/>
      <protection hidden="1"/>
    </xf>
    <xf numFmtId="49" fontId="5" fillId="2" borderId="5" xfId="7" applyNumberFormat="1" applyFont="1" applyFill="1" applyBorder="1" applyAlignment="1" applyProtection="1">
      <alignment horizontal="center" vertical="top"/>
      <protection hidden="1"/>
    </xf>
    <xf numFmtId="49" fontId="4" fillId="2" borderId="5" xfId="2" applyNumberFormat="1" applyFont="1" applyFill="1" applyBorder="1" applyAlignment="1" applyProtection="1">
      <alignment horizontal="center" vertical="center" wrapText="1"/>
      <protection hidden="1"/>
    </xf>
    <xf numFmtId="43" fontId="4" fillId="2" borderId="5" xfId="38" applyFont="1" applyFill="1" applyBorder="1" applyAlignment="1" applyProtection="1">
      <alignment horizontal="center" vertical="center" wrapText="1"/>
      <protection hidden="1"/>
    </xf>
    <xf numFmtId="43" fontId="5" fillId="2" borderId="5" xfId="38" applyFont="1" applyFill="1" applyBorder="1" applyAlignment="1" applyProtection="1">
      <alignment horizontal="center" vertical="center"/>
      <protection hidden="1"/>
    </xf>
    <xf numFmtId="166" fontId="5" fillId="2" borderId="5" xfId="38" applyNumberFormat="1" applyFont="1" applyFill="1" applyBorder="1" applyAlignment="1">
      <alignment vertical="center"/>
    </xf>
    <xf numFmtId="166" fontId="5" fillId="2" borderId="11" xfId="38" applyNumberFormat="1" applyFont="1" applyFill="1" applyBorder="1" applyAlignment="1">
      <alignment vertical="center"/>
    </xf>
    <xf numFmtId="0" fontId="5" fillId="2" borderId="6" xfId="2" applyNumberFormat="1" applyFont="1" applyFill="1" applyBorder="1" applyAlignment="1" applyProtection="1">
      <alignment vertical="top" wrapText="1"/>
      <protection hidden="1"/>
    </xf>
    <xf numFmtId="49" fontId="5" fillId="2" borderId="5" xfId="2" applyNumberFormat="1" applyFont="1" applyFill="1" applyBorder="1" applyAlignment="1" applyProtection="1">
      <alignment horizontal="center" vertical="center" wrapText="1"/>
      <protection hidden="1"/>
    </xf>
    <xf numFmtId="166" fontId="5" fillId="2" borderId="5" xfId="38" applyNumberFormat="1" applyFont="1" applyFill="1" applyBorder="1" applyAlignment="1" applyProtection="1">
      <alignment horizontal="center" vertical="center"/>
      <protection hidden="1"/>
    </xf>
    <xf numFmtId="43" fontId="5" fillId="2" borderId="11" xfId="38" applyFont="1" applyFill="1" applyBorder="1" applyAlignment="1" applyProtection="1">
      <alignment horizontal="center" vertical="center"/>
      <protection hidden="1"/>
    </xf>
    <xf numFmtId="0" fontId="5" fillId="2" borderId="6" xfId="8" applyNumberFormat="1" applyFont="1" applyFill="1" applyBorder="1" applyAlignment="1" applyProtection="1">
      <alignment horizontal="left" vertical="top" wrapText="1"/>
      <protection hidden="1"/>
    </xf>
    <xf numFmtId="49" fontId="5" fillId="2" borderId="5" xfId="8" applyNumberFormat="1" applyFont="1" applyFill="1" applyBorder="1" applyAlignment="1" applyProtection="1">
      <alignment horizontal="center" vertical="center"/>
      <protection hidden="1"/>
    </xf>
    <xf numFmtId="0" fontId="5" fillId="2" borderId="6" xfId="2" applyNumberFormat="1" applyFont="1" applyFill="1" applyBorder="1" applyAlignment="1" applyProtection="1">
      <alignment horizontal="left" vertical="top" wrapText="1"/>
      <protection hidden="1"/>
    </xf>
    <xf numFmtId="49" fontId="5" fillId="2" borderId="5" xfId="2" applyNumberFormat="1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9" applyNumberFormat="1" applyFont="1" applyFill="1" applyBorder="1" applyAlignment="1" applyProtection="1">
      <alignment horizontal="left" vertical="top" wrapText="1"/>
      <protection hidden="1"/>
    </xf>
    <xf numFmtId="49" fontId="5" fillId="2" borderId="5" xfId="9" applyNumberFormat="1" applyFont="1" applyFill="1" applyBorder="1" applyAlignment="1" applyProtection="1">
      <alignment horizontal="center" vertical="center"/>
      <protection hidden="1"/>
    </xf>
    <xf numFmtId="0" fontId="11" fillId="2" borderId="6" xfId="0" applyNumberFormat="1" applyFont="1" applyFill="1" applyBorder="1" applyAlignment="1">
      <alignment horizontal="left" wrapText="1"/>
    </xf>
    <xf numFmtId="0" fontId="11" fillId="2" borderId="6" xfId="0" applyFont="1" applyFill="1" applyBorder="1" applyAlignment="1">
      <alignment vertical="top" wrapText="1"/>
    </xf>
    <xf numFmtId="0" fontId="5" fillId="2" borderId="6" xfId="10" applyNumberFormat="1" applyFont="1" applyFill="1" applyBorder="1" applyAlignment="1" applyProtection="1">
      <alignment horizontal="left" vertical="top" wrapText="1"/>
      <protection hidden="1"/>
    </xf>
    <xf numFmtId="49" fontId="5" fillId="2" borderId="5" xfId="10" applyNumberFormat="1" applyFont="1" applyFill="1" applyBorder="1" applyAlignment="1" applyProtection="1">
      <alignment horizontal="center" vertical="center"/>
      <protection hidden="1"/>
    </xf>
    <xf numFmtId="0" fontId="5" fillId="2" borderId="6" xfId="11" applyNumberFormat="1" applyFont="1" applyFill="1" applyBorder="1" applyAlignment="1" applyProtection="1">
      <alignment horizontal="left" vertical="top" wrapText="1"/>
      <protection hidden="1"/>
    </xf>
    <xf numFmtId="49" fontId="5" fillId="2" borderId="5" xfId="11" applyNumberFormat="1" applyFont="1" applyFill="1" applyBorder="1" applyAlignment="1" applyProtection="1">
      <alignment horizontal="center" vertical="center"/>
      <protection hidden="1"/>
    </xf>
    <xf numFmtId="0" fontId="5" fillId="2" borderId="6" xfId="12" applyNumberFormat="1" applyFont="1" applyFill="1" applyBorder="1" applyAlignment="1" applyProtection="1">
      <alignment horizontal="left" vertical="top" wrapText="1"/>
      <protection hidden="1"/>
    </xf>
    <xf numFmtId="49" fontId="5" fillId="2" borderId="5" xfId="12" applyNumberFormat="1" applyFont="1" applyFill="1" applyBorder="1" applyAlignment="1" applyProtection="1">
      <alignment horizontal="center" vertical="center"/>
      <protection hidden="1"/>
    </xf>
    <xf numFmtId="0" fontId="5" fillId="2" borderId="6" xfId="13" applyNumberFormat="1" applyFont="1" applyFill="1" applyBorder="1" applyAlignment="1" applyProtection="1">
      <alignment horizontal="left" vertical="top" wrapText="1"/>
      <protection hidden="1"/>
    </xf>
    <xf numFmtId="49" fontId="5" fillId="2" borderId="5" xfId="13" applyNumberFormat="1" applyFont="1" applyFill="1" applyBorder="1" applyAlignment="1" applyProtection="1">
      <alignment horizontal="center" vertical="center"/>
      <protection hidden="1"/>
    </xf>
    <xf numFmtId="49" fontId="5" fillId="2" borderId="5" xfId="14" applyNumberFormat="1" applyFont="1" applyFill="1" applyBorder="1" applyAlignment="1" applyProtection="1">
      <alignment horizontal="center" vertical="center"/>
      <protection hidden="1"/>
    </xf>
    <xf numFmtId="0" fontId="5" fillId="2" borderId="6" xfId="14" applyNumberFormat="1" applyFont="1" applyFill="1" applyBorder="1" applyAlignment="1" applyProtection="1">
      <alignment horizontal="left" vertical="top" wrapText="1"/>
      <protection hidden="1"/>
    </xf>
    <xf numFmtId="0" fontId="5" fillId="2" borderId="6" xfId="17" applyNumberFormat="1" applyFont="1" applyFill="1" applyBorder="1" applyAlignment="1" applyProtection="1">
      <alignment horizontal="left" vertical="top" wrapText="1"/>
      <protection hidden="1"/>
    </xf>
    <xf numFmtId="49" fontId="5" fillId="2" borderId="5" xfId="15" applyNumberFormat="1" applyFont="1" applyFill="1" applyBorder="1" applyAlignment="1" applyProtection="1">
      <alignment horizontal="center" vertical="center"/>
      <protection hidden="1"/>
    </xf>
    <xf numFmtId="0" fontId="5" fillId="2" borderId="6" xfId="16" applyNumberFormat="1" applyFont="1" applyFill="1" applyBorder="1" applyAlignment="1" applyProtection="1">
      <alignment horizontal="left" vertical="top" wrapText="1"/>
      <protection hidden="1"/>
    </xf>
    <xf numFmtId="49" fontId="5" fillId="2" borderId="5" xfId="17" applyNumberFormat="1" applyFont="1" applyFill="1" applyBorder="1" applyAlignment="1" applyProtection="1">
      <alignment horizontal="center" vertical="center"/>
      <protection hidden="1"/>
    </xf>
    <xf numFmtId="0" fontId="5" fillId="2" borderId="6" xfId="30" applyNumberFormat="1" applyFont="1" applyFill="1" applyBorder="1" applyAlignment="1" applyProtection="1">
      <alignment horizontal="left" vertical="top" wrapText="1"/>
      <protection hidden="1"/>
    </xf>
    <xf numFmtId="0" fontId="5" fillId="2" borderId="6" xfId="15" applyNumberFormat="1" applyFont="1" applyFill="1" applyBorder="1" applyAlignment="1" applyProtection="1">
      <alignment horizontal="left" vertical="top" wrapText="1"/>
      <protection hidden="1"/>
    </xf>
    <xf numFmtId="0" fontId="5" fillId="2" borderId="6" xfId="18" applyNumberFormat="1" applyFont="1" applyFill="1" applyBorder="1" applyAlignment="1" applyProtection="1">
      <alignment horizontal="left" vertical="top" wrapText="1"/>
      <protection hidden="1"/>
    </xf>
    <xf numFmtId="49" fontId="5" fillId="2" borderId="5" xfId="18" applyNumberFormat="1" applyFont="1" applyFill="1" applyBorder="1" applyAlignment="1" applyProtection="1">
      <alignment horizontal="center" vertical="center"/>
      <protection hidden="1"/>
    </xf>
    <xf numFmtId="0" fontId="5" fillId="2" borderId="6" xfId="19" applyNumberFormat="1" applyFont="1" applyFill="1" applyBorder="1" applyAlignment="1" applyProtection="1">
      <alignment horizontal="left" vertical="top" wrapText="1"/>
      <protection hidden="1"/>
    </xf>
    <xf numFmtId="49" fontId="5" fillId="2" borderId="5" xfId="19" applyNumberFormat="1" applyFont="1" applyFill="1" applyBorder="1" applyAlignment="1" applyProtection="1">
      <alignment horizontal="center" vertical="center"/>
      <protection hidden="1"/>
    </xf>
    <xf numFmtId="49" fontId="5" fillId="2" borderId="5" xfId="16" applyNumberFormat="1" applyFont="1" applyFill="1" applyBorder="1" applyAlignment="1" applyProtection="1">
      <alignment horizontal="center" vertical="center"/>
      <protection hidden="1"/>
    </xf>
    <xf numFmtId="0" fontId="5" fillId="2" borderId="6" xfId="31" applyNumberFormat="1" applyFont="1" applyFill="1" applyBorder="1" applyAlignment="1" applyProtection="1">
      <alignment horizontal="left" vertical="top" wrapText="1"/>
      <protection hidden="1"/>
    </xf>
    <xf numFmtId="0" fontId="5" fillId="2" borderId="6" xfId="0" applyNumberFormat="1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5" fillId="2" borderId="6" xfId="21" applyNumberFormat="1" applyFont="1" applyFill="1" applyBorder="1" applyAlignment="1" applyProtection="1">
      <alignment horizontal="left" vertical="top" wrapText="1"/>
      <protection hidden="1"/>
    </xf>
    <xf numFmtId="0" fontId="5" fillId="2" borderId="6" xfId="22" applyNumberFormat="1" applyFont="1" applyFill="1" applyBorder="1" applyAlignment="1" applyProtection="1">
      <alignment horizontal="left" vertical="top" wrapText="1"/>
      <protection hidden="1"/>
    </xf>
    <xf numFmtId="49" fontId="5" fillId="2" borderId="5" xfId="22" applyNumberFormat="1" applyFont="1" applyFill="1" applyBorder="1" applyAlignment="1" applyProtection="1">
      <alignment horizontal="center" vertical="center"/>
      <protection hidden="1"/>
    </xf>
    <xf numFmtId="0" fontId="5" fillId="2" borderId="6" xfId="24" applyNumberFormat="1" applyFont="1" applyFill="1" applyBorder="1" applyAlignment="1" applyProtection="1">
      <alignment horizontal="left" vertical="top" wrapText="1"/>
      <protection hidden="1"/>
    </xf>
    <xf numFmtId="49" fontId="5" fillId="2" borderId="5" xfId="24" applyNumberFormat="1" applyFont="1" applyFill="1" applyBorder="1" applyAlignment="1" applyProtection="1">
      <alignment horizontal="center" vertical="center"/>
      <protection hidden="1"/>
    </xf>
    <xf numFmtId="0" fontId="5" fillId="2" borderId="6" xfId="25" applyNumberFormat="1" applyFont="1" applyFill="1" applyBorder="1" applyAlignment="1" applyProtection="1">
      <alignment horizontal="left" vertical="top" wrapText="1"/>
      <protection hidden="1"/>
    </xf>
    <xf numFmtId="49" fontId="5" fillId="2" borderId="5" xfId="25" applyNumberFormat="1" applyFont="1" applyFill="1" applyBorder="1" applyAlignment="1" applyProtection="1">
      <alignment horizontal="center" vertical="center"/>
      <protection hidden="1"/>
    </xf>
    <xf numFmtId="0" fontId="5" fillId="2" borderId="6" xfId="26" applyNumberFormat="1" applyFont="1" applyFill="1" applyBorder="1" applyAlignment="1" applyProtection="1">
      <alignment horizontal="left" vertical="top" wrapText="1"/>
      <protection hidden="1"/>
    </xf>
    <xf numFmtId="49" fontId="5" fillId="2" borderId="5" xfId="26" applyNumberFormat="1" applyFont="1" applyFill="1" applyBorder="1" applyAlignment="1" applyProtection="1">
      <alignment horizontal="center" vertical="center"/>
      <protection hidden="1"/>
    </xf>
    <xf numFmtId="0" fontId="5" fillId="2" borderId="6" xfId="27" applyNumberFormat="1" applyFont="1" applyFill="1" applyBorder="1" applyAlignment="1" applyProtection="1">
      <alignment horizontal="left" vertical="top" wrapText="1"/>
      <protection hidden="1"/>
    </xf>
    <xf numFmtId="49" fontId="5" fillId="2" borderId="5" xfId="27" applyNumberFormat="1" applyFont="1" applyFill="1" applyBorder="1" applyAlignment="1" applyProtection="1">
      <alignment horizontal="center" vertical="center"/>
      <protection hidden="1"/>
    </xf>
    <xf numFmtId="0" fontId="5" fillId="2" borderId="6" xfId="28" applyNumberFormat="1" applyFont="1" applyFill="1" applyBorder="1" applyAlignment="1" applyProtection="1">
      <alignment horizontal="left" vertical="top" wrapText="1"/>
      <protection hidden="1"/>
    </xf>
    <xf numFmtId="49" fontId="5" fillId="2" borderId="5" xfId="28" applyNumberFormat="1" applyFont="1" applyFill="1" applyBorder="1" applyAlignment="1" applyProtection="1">
      <alignment horizontal="center" vertical="center"/>
      <protection hidden="1"/>
    </xf>
    <xf numFmtId="0" fontId="5" fillId="2" borderId="6" xfId="29" applyNumberFormat="1" applyFont="1" applyFill="1" applyBorder="1" applyAlignment="1" applyProtection="1">
      <alignment horizontal="left" vertical="top" wrapText="1"/>
      <protection hidden="1"/>
    </xf>
    <xf numFmtId="49" fontId="5" fillId="2" borderId="5" xfId="29" applyNumberFormat="1" applyFont="1" applyFill="1" applyBorder="1" applyAlignment="1" applyProtection="1">
      <alignment horizontal="center" vertical="center"/>
      <protection hidden="1"/>
    </xf>
    <xf numFmtId="0" fontId="5" fillId="2" borderId="6" xfId="23" applyNumberFormat="1" applyFont="1" applyFill="1" applyBorder="1" applyAlignment="1" applyProtection="1">
      <alignment horizontal="left" vertical="top" wrapText="1"/>
      <protection hidden="1"/>
    </xf>
    <xf numFmtId="49" fontId="5" fillId="2" borderId="5" xfId="30" applyNumberFormat="1" applyFont="1" applyFill="1" applyBorder="1" applyAlignment="1" applyProtection="1">
      <alignment horizontal="center" vertical="center"/>
      <protection hidden="1"/>
    </xf>
    <xf numFmtId="49" fontId="5" fillId="2" borderId="5" xfId="31" applyNumberFormat="1" applyFont="1" applyFill="1" applyBorder="1" applyAlignment="1" applyProtection="1">
      <alignment horizontal="center" vertical="center"/>
      <protection hidden="1"/>
    </xf>
    <xf numFmtId="49" fontId="5" fillId="2" borderId="5" xfId="21" applyNumberFormat="1" applyFont="1" applyFill="1" applyBorder="1" applyAlignment="1" applyProtection="1">
      <alignment horizontal="center" vertical="center"/>
      <protection hidden="1"/>
    </xf>
    <xf numFmtId="0" fontId="5" fillId="2" borderId="8" xfId="28" applyNumberFormat="1" applyFont="1" applyFill="1" applyBorder="1" applyAlignment="1" applyProtection="1">
      <alignment horizontal="left" vertical="top" wrapText="1"/>
      <protection hidden="1"/>
    </xf>
    <xf numFmtId="49" fontId="5" fillId="2" borderId="9" xfId="2" applyNumberFormat="1" applyFont="1" applyFill="1" applyBorder="1" applyAlignment="1" applyProtection="1">
      <alignment horizontal="center" vertical="center" wrapText="1"/>
      <protection hidden="1"/>
    </xf>
    <xf numFmtId="49" fontId="5" fillId="2" borderId="9" xfId="21" applyNumberFormat="1" applyFont="1" applyFill="1" applyBorder="1" applyAlignment="1" applyProtection="1">
      <alignment horizontal="center" vertical="center"/>
      <protection hidden="1"/>
    </xf>
    <xf numFmtId="43" fontId="5" fillId="2" borderId="9" xfId="38" applyFont="1" applyFill="1" applyBorder="1" applyAlignment="1" applyProtection="1">
      <alignment horizontal="center" vertical="center"/>
      <protection hidden="1"/>
    </xf>
    <xf numFmtId="166" fontId="5" fillId="2" borderId="9" xfId="38" applyNumberFormat="1" applyFont="1" applyFill="1" applyBorder="1" applyAlignment="1">
      <alignment vertical="center"/>
    </xf>
    <xf numFmtId="166" fontId="5" fillId="2" borderId="12" xfId="38" applyNumberFormat="1" applyFont="1" applyFill="1" applyBorder="1" applyAlignment="1">
      <alignment vertical="center"/>
    </xf>
    <xf numFmtId="43" fontId="5" fillId="0" borderId="0" xfId="2" applyNumberFormat="1" applyFont="1" applyFill="1" applyAlignment="1" applyProtection="1">
      <alignment horizontal="center" vertical="center"/>
      <protection hidden="1"/>
    </xf>
    <xf numFmtId="43" fontId="5" fillId="0" borderId="0" xfId="38" applyFont="1" applyFill="1" applyProtection="1">
      <protection hidden="1"/>
    </xf>
    <xf numFmtId="43" fontId="5" fillId="0" borderId="0" xfId="2" applyNumberFormat="1" applyFont="1" applyFill="1" applyProtection="1">
      <protection hidden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177" fontId="5" fillId="0" borderId="0" xfId="1" applyNumberFormat="1" applyFont="1" applyAlignment="1">
      <alignment wrapText="1"/>
    </xf>
    <xf numFmtId="177" fontId="5" fillId="0" borderId="0" xfId="1" applyNumberFormat="1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right" vertical="center" wrapText="1"/>
    </xf>
    <xf numFmtId="177" fontId="5" fillId="0" borderId="5" xfId="1" applyNumberFormat="1" applyFont="1" applyBorder="1" applyAlignment="1">
      <alignment wrapText="1"/>
    </xf>
    <xf numFmtId="175" fontId="5" fillId="0" borderId="11" xfId="1" applyNumberFormat="1" applyFont="1" applyBorder="1" applyAlignment="1">
      <alignment horizont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178" fontId="5" fillId="0" borderId="9" xfId="0" applyNumberFormat="1" applyFont="1" applyFill="1" applyBorder="1" applyAlignment="1">
      <alignment horizontal="right" vertical="center" wrapText="1"/>
    </xf>
    <xf numFmtId="165" fontId="5" fillId="0" borderId="9" xfId="1" applyNumberFormat="1" applyFont="1" applyBorder="1" applyAlignment="1">
      <alignment wrapText="1"/>
    </xf>
    <xf numFmtId="175" fontId="5" fillId="0" borderId="12" xfId="1" applyNumberFormat="1" applyFont="1" applyBorder="1" applyAlignment="1">
      <alignment horizontal="center" wrapText="1"/>
    </xf>
    <xf numFmtId="177" fontId="5" fillId="0" borderId="5" xfId="1" applyNumberFormat="1" applyFont="1" applyFill="1" applyBorder="1" applyAlignment="1">
      <alignment horizontal="right" vertical="center" wrapText="1"/>
    </xf>
    <xf numFmtId="175" fontId="5" fillId="0" borderId="11" xfId="1" applyNumberFormat="1" applyFont="1" applyFill="1" applyBorder="1" applyAlignment="1">
      <alignment horizontal="center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7" fontId="4" fillId="2" borderId="4" xfId="1" applyNumberFormat="1" applyFont="1" applyFill="1" applyBorder="1" applyAlignment="1">
      <alignment horizontal="center" vertical="center" wrapText="1"/>
    </xf>
    <xf numFmtId="177" fontId="4" fillId="2" borderId="10" xfId="1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77" fontId="4" fillId="2" borderId="9" xfId="1" applyNumberFormat="1" applyFont="1" applyFill="1" applyBorder="1" applyAlignment="1">
      <alignment wrapText="1"/>
    </xf>
    <xf numFmtId="49" fontId="4" fillId="2" borderId="12" xfId="1" applyNumberFormat="1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177" fontId="5" fillId="2" borderId="16" xfId="1" applyNumberFormat="1" applyFont="1" applyFill="1" applyBorder="1" applyAlignment="1">
      <alignment wrapText="1"/>
    </xf>
    <xf numFmtId="177" fontId="5" fillId="2" borderId="17" xfId="1" applyNumberFormat="1" applyFont="1" applyFill="1" applyBorder="1" applyAlignment="1">
      <alignment horizontal="center" wrapText="1"/>
    </xf>
  </cellXfs>
  <cellStyles count="39">
    <cellStyle name="Обычный" xfId="0" builtinId="0"/>
    <cellStyle name="Обычный 2" xfId="2"/>
    <cellStyle name="Обычный 2 10" xfId="4"/>
    <cellStyle name="Обычный 2 10 2" xfId="33"/>
    <cellStyle name="Обычный 2 11" xfId="11"/>
    <cellStyle name="Обычный 2 11 2" xfId="37"/>
    <cellStyle name="Обычный 2 13" xfId="12"/>
    <cellStyle name="Обычный 2 14" xfId="10"/>
    <cellStyle name="Обычный 2 15" xfId="13"/>
    <cellStyle name="Обычный 2 16" xfId="14"/>
    <cellStyle name="Обычный 2 17" xfId="17"/>
    <cellStyle name="Обычный 2 18" xfId="15"/>
    <cellStyle name="Обычный 2 19" xfId="18"/>
    <cellStyle name="Обычный 2 20" xfId="19"/>
    <cellStyle name="Обычный 2 21" xfId="20"/>
    <cellStyle name="Обычный 2 22" xfId="16"/>
    <cellStyle name="Обычный 2 23" xfId="22"/>
    <cellStyle name="Обычный 2 24" xfId="23"/>
    <cellStyle name="Обычный 2 25" xfId="24"/>
    <cellStyle name="Обычный 2 26" xfId="25"/>
    <cellStyle name="Обычный 2 27" xfId="26"/>
    <cellStyle name="Обычный 2 28" xfId="27"/>
    <cellStyle name="Обычный 2 29" xfId="28"/>
    <cellStyle name="Обычный 2 3" xfId="7"/>
    <cellStyle name="Обычный 2 30" xfId="29"/>
    <cellStyle name="Обычный 2 31" xfId="30"/>
    <cellStyle name="Обычный 2 33" xfId="6"/>
    <cellStyle name="Обычный 2 34" xfId="31"/>
    <cellStyle name="Обычный 2 35" xfId="21"/>
    <cellStyle name="Обычный 2 36" xfId="32"/>
    <cellStyle name="Обычный 2 6" xfId="34"/>
    <cellStyle name="Обычный 2 8" xfId="8"/>
    <cellStyle name="Обычный 2 9" xfId="9"/>
    <cellStyle name="Обычный 4" xfId="36"/>
    <cellStyle name="Обычный_tmp" xfId="3"/>
    <cellStyle name="Обычный_источники" xfId="35"/>
    <cellStyle name="Финансовый" xfId="1" builtinId="3"/>
    <cellStyle name="Финансовый 10" xfId="5"/>
    <cellStyle name="Финансовый 3" xfId="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FFE4C4"/>
      <rgbColor rgb="00000000"/>
      <rgbColor rgb="00A5C8A5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244"/>
  <sheetViews>
    <sheetView workbookViewId="0">
      <selection activeCell="A14" sqref="A14"/>
    </sheetView>
  </sheetViews>
  <sheetFormatPr defaultColWidth="9.140625" defaultRowHeight="15.75"/>
  <cols>
    <col min="1" max="1" width="72.28515625" style="1" customWidth="1"/>
    <col min="2" max="2" width="28.5703125" style="13" customWidth="1"/>
    <col min="3" max="4" width="23.5703125" style="1" hidden="1" customWidth="1"/>
    <col min="5" max="5" width="28.42578125" style="266" hidden="1" customWidth="1"/>
    <col min="6" max="6" width="19.7109375" style="267" customWidth="1"/>
    <col min="7" max="16384" width="9.140625" style="1"/>
  </cols>
  <sheetData>
    <row r="1" spans="1:6">
      <c r="B1" s="263" t="s">
        <v>1425</v>
      </c>
      <c r="C1" s="263"/>
      <c r="D1" s="263"/>
      <c r="E1" s="263"/>
      <c r="F1" s="263"/>
    </row>
    <row r="2" spans="1:6" ht="59.25" customHeight="1">
      <c r="A2" s="264"/>
      <c r="B2" s="263" t="s">
        <v>1415</v>
      </c>
      <c r="C2" s="263"/>
      <c r="D2" s="263"/>
      <c r="E2" s="263"/>
      <c r="F2" s="263"/>
    </row>
    <row r="3" spans="1:6">
      <c r="A3" s="265"/>
      <c r="B3" s="265"/>
      <c r="C3" s="265"/>
      <c r="D3" s="265"/>
    </row>
    <row r="4" spans="1:6" ht="57.75" customHeight="1">
      <c r="A4" s="24" t="s">
        <v>1924</v>
      </c>
      <c r="B4" s="24"/>
      <c r="C4" s="24"/>
      <c r="D4" s="24"/>
      <c r="E4" s="24"/>
      <c r="F4" s="24"/>
    </row>
    <row r="5" spans="1:6">
      <c r="A5" s="265"/>
      <c r="B5" s="265"/>
      <c r="C5" s="265"/>
      <c r="D5" s="265"/>
    </row>
    <row r="6" spans="1:6" ht="16.5" thickBot="1">
      <c r="A6" s="268"/>
      <c r="B6" s="268"/>
      <c r="C6" s="268"/>
      <c r="D6" s="268"/>
      <c r="F6" s="19" t="s">
        <v>1408</v>
      </c>
    </row>
    <row r="7" spans="1:6" ht="31.5">
      <c r="A7" s="281" t="s">
        <v>391</v>
      </c>
      <c r="B7" s="282" t="s">
        <v>1925</v>
      </c>
      <c r="C7" s="282" t="s">
        <v>393</v>
      </c>
      <c r="D7" s="282" t="s">
        <v>394</v>
      </c>
      <c r="E7" s="283" t="s">
        <v>393</v>
      </c>
      <c r="F7" s="284" t="s">
        <v>394</v>
      </c>
    </row>
    <row r="8" spans="1:6" ht="16.5" thickBot="1">
      <c r="A8" s="285">
        <v>1</v>
      </c>
      <c r="B8" s="286">
        <v>2</v>
      </c>
      <c r="C8" s="286"/>
      <c r="D8" s="286"/>
      <c r="E8" s="287"/>
      <c r="F8" s="288">
        <v>3</v>
      </c>
    </row>
    <row r="9" spans="1:6">
      <c r="A9" s="289"/>
      <c r="B9" s="290"/>
      <c r="C9" s="290"/>
      <c r="D9" s="290"/>
      <c r="E9" s="291"/>
      <c r="F9" s="292"/>
    </row>
    <row r="10" spans="1:6">
      <c r="A10" s="4" t="s">
        <v>378</v>
      </c>
      <c r="B10" s="269" t="s">
        <v>152</v>
      </c>
      <c r="C10" s="270">
        <f>C11+C143</f>
        <v>14904604867.309999</v>
      </c>
      <c r="D10" s="270">
        <f>D11+D143</f>
        <v>15050000017.43</v>
      </c>
      <c r="E10" s="278">
        <f t="shared" ref="E10:F10" si="0">E11+E143</f>
        <v>14904604.9</v>
      </c>
      <c r="F10" s="279">
        <f t="shared" si="0"/>
        <v>15050000</v>
      </c>
    </row>
    <row r="11" spans="1:6">
      <c r="A11" s="4" t="s">
        <v>35</v>
      </c>
      <c r="B11" s="269" t="s">
        <v>112</v>
      </c>
      <c r="C11" s="270">
        <f>C12+C23+C31+C38+C42+C61+C76+C92+C109+C116+C119+C121+C138</f>
        <v>2613277100</v>
      </c>
      <c r="D11" s="270">
        <f>D12+D23+D31+D38+D42+D61+D76+D92+D109+D116+D119+D121+D138</f>
        <v>2762706826.6100001</v>
      </c>
      <c r="E11" s="278">
        <f t="shared" ref="E11:F11" si="1">E12+E23+E31+E38+E42+E61+E76+E92+E109+E116+E119+E121+E138</f>
        <v>2613277.1</v>
      </c>
      <c r="F11" s="279">
        <f t="shared" si="1"/>
        <v>2762706.8</v>
      </c>
    </row>
    <row r="12" spans="1:6">
      <c r="A12" s="4" t="s">
        <v>197</v>
      </c>
      <c r="B12" s="269" t="s">
        <v>36</v>
      </c>
      <c r="C12" s="270">
        <f>C13+C18</f>
        <v>1838186600</v>
      </c>
      <c r="D12" s="270">
        <f>D13+D18</f>
        <v>1838942455.9000001</v>
      </c>
      <c r="E12" s="278">
        <f t="shared" ref="E12:F12" si="2">E13+E18</f>
        <v>1838186.6</v>
      </c>
      <c r="F12" s="279">
        <f t="shared" si="2"/>
        <v>1838942.4</v>
      </c>
    </row>
    <row r="13" spans="1:6">
      <c r="A13" s="4" t="s">
        <v>300</v>
      </c>
      <c r="B13" s="269" t="s">
        <v>180</v>
      </c>
      <c r="C13" s="270">
        <f>C14+C17</f>
        <v>608353600</v>
      </c>
      <c r="D13" s="270">
        <f>D14+D17</f>
        <v>648935138.84000003</v>
      </c>
      <c r="E13" s="278">
        <f t="shared" ref="E13:F13" si="3">E14+E17</f>
        <v>608353.6</v>
      </c>
      <c r="F13" s="279">
        <f t="shared" si="3"/>
        <v>648935.1</v>
      </c>
    </row>
    <row r="14" spans="1:6" ht="31.5">
      <c r="A14" s="4" t="s">
        <v>228</v>
      </c>
      <c r="B14" s="269" t="s">
        <v>133</v>
      </c>
      <c r="C14" s="270">
        <f>C15+C16</f>
        <v>608353600</v>
      </c>
      <c r="D14" s="270">
        <f>D15+D16</f>
        <v>648938057.24000001</v>
      </c>
      <c r="E14" s="278">
        <f t="shared" ref="E14:F14" si="4">E15+E16</f>
        <v>608353.6</v>
      </c>
      <c r="F14" s="279">
        <f t="shared" si="4"/>
        <v>648938</v>
      </c>
    </row>
    <row r="15" spans="1:6" ht="47.25">
      <c r="A15" s="4" t="s">
        <v>1853</v>
      </c>
      <c r="B15" s="269" t="s">
        <v>156</v>
      </c>
      <c r="C15" s="270">
        <v>602357600</v>
      </c>
      <c r="D15" s="270">
        <v>642941257.05999994</v>
      </c>
      <c r="E15" s="271">
        <f>C15/1000</f>
        <v>602357.6</v>
      </c>
      <c r="F15" s="272">
        <f>D15/1000-0.1</f>
        <v>642941.19999999995</v>
      </c>
    </row>
    <row r="16" spans="1:6" ht="47.25">
      <c r="A16" s="4" t="s">
        <v>1854</v>
      </c>
      <c r="B16" s="269" t="s">
        <v>1926</v>
      </c>
      <c r="C16" s="270">
        <v>5996000</v>
      </c>
      <c r="D16" s="270">
        <v>5996800.1799999997</v>
      </c>
      <c r="E16" s="271">
        <f t="shared" ref="E16:F17" si="5">C16/1000</f>
        <v>5996</v>
      </c>
      <c r="F16" s="272">
        <f t="shared" si="5"/>
        <v>5996.8</v>
      </c>
    </row>
    <row r="17" spans="1:6" ht="94.5">
      <c r="A17" s="4" t="s">
        <v>1856</v>
      </c>
      <c r="B17" s="269" t="s">
        <v>155</v>
      </c>
      <c r="C17" s="270">
        <v>0</v>
      </c>
      <c r="D17" s="270">
        <v>-2918.4</v>
      </c>
      <c r="E17" s="271">
        <f t="shared" si="5"/>
        <v>0</v>
      </c>
      <c r="F17" s="272">
        <f t="shared" si="5"/>
        <v>-2.9</v>
      </c>
    </row>
    <row r="18" spans="1:6">
      <c r="A18" s="4" t="s">
        <v>164</v>
      </c>
      <c r="B18" s="269" t="s">
        <v>320</v>
      </c>
      <c r="C18" s="270">
        <f>C19+C20+C21+C22</f>
        <v>1229833000</v>
      </c>
      <c r="D18" s="270">
        <f>D19+D20+D21+D22</f>
        <v>1190007317.0599999</v>
      </c>
      <c r="E18" s="278">
        <f t="shared" ref="E18:F18" si="6">E19+E20+E21+E22</f>
        <v>1229833</v>
      </c>
      <c r="F18" s="279">
        <f t="shared" si="6"/>
        <v>1190007.3</v>
      </c>
    </row>
    <row r="19" spans="1:6" ht="78.75">
      <c r="A19" s="4" t="s">
        <v>363</v>
      </c>
      <c r="B19" s="269" t="s">
        <v>346</v>
      </c>
      <c r="C19" s="270">
        <v>1206714400</v>
      </c>
      <c r="D19" s="270">
        <v>1165947371.3</v>
      </c>
      <c r="E19" s="271">
        <f t="shared" ref="E19:F22" si="7">C19/1000</f>
        <v>1206714.3999999999</v>
      </c>
      <c r="F19" s="272">
        <f t="shared" si="7"/>
        <v>1165947.3999999999</v>
      </c>
    </row>
    <row r="20" spans="1:6" ht="110.25">
      <c r="A20" s="4" t="s">
        <v>40</v>
      </c>
      <c r="B20" s="269" t="s">
        <v>284</v>
      </c>
      <c r="C20" s="270">
        <v>2675700</v>
      </c>
      <c r="D20" s="270">
        <v>2749100.38</v>
      </c>
      <c r="E20" s="271">
        <f t="shared" si="7"/>
        <v>2675.7</v>
      </c>
      <c r="F20" s="272">
        <f t="shared" si="7"/>
        <v>2749.1</v>
      </c>
    </row>
    <row r="21" spans="1:6" ht="47.25">
      <c r="A21" s="4" t="s">
        <v>1927</v>
      </c>
      <c r="B21" s="269" t="s">
        <v>229</v>
      </c>
      <c r="C21" s="270">
        <v>10929800</v>
      </c>
      <c r="D21" s="270">
        <v>11420123.720000001</v>
      </c>
      <c r="E21" s="271">
        <f t="shared" si="7"/>
        <v>10929.8</v>
      </c>
      <c r="F21" s="272">
        <f t="shared" si="7"/>
        <v>11420.1</v>
      </c>
    </row>
    <row r="22" spans="1:6" ht="78.75">
      <c r="A22" s="4" t="s">
        <v>1928</v>
      </c>
      <c r="B22" s="269" t="s">
        <v>248</v>
      </c>
      <c r="C22" s="270">
        <v>9513100</v>
      </c>
      <c r="D22" s="270">
        <v>9890721.6600000001</v>
      </c>
      <c r="E22" s="271">
        <f t="shared" si="7"/>
        <v>9513.1</v>
      </c>
      <c r="F22" s="272">
        <f t="shared" si="7"/>
        <v>9890.7000000000007</v>
      </c>
    </row>
    <row r="23" spans="1:6" ht="31.5">
      <c r="A23" s="4" t="s">
        <v>104</v>
      </c>
      <c r="B23" s="269" t="s">
        <v>271</v>
      </c>
      <c r="C23" s="270">
        <f>C24</f>
        <v>363556700</v>
      </c>
      <c r="D23" s="270">
        <f>D24</f>
        <v>449739493.79000002</v>
      </c>
      <c r="E23" s="278">
        <f t="shared" ref="E23:F23" si="8">E24</f>
        <v>363556.7</v>
      </c>
      <c r="F23" s="279">
        <f t="shared" si="8"/>
        <v>449739.5</v>
      </c>
    </row>
    <row r="24" spans="1:6" ht="31.5">
      <c r="A24" s="4" t="s">
        <v>342</v>
      </c>
      <c r="B24" s="269" t="s">
        <v>237</v>
      </c>
      <c r="C24" s="270">
        <f>C25+C26+C27+C28+C29+C30</f>
        <v>363556700</v>
      </c>
      <c r="D24" s="270">
        <f>D25+D26+D27+D28+D29+D30</f>
        <v>449739493.79000002</v>
      </c>
      <c r="E24" s="278">
        <f t="shared" ref="E24:F24" si="9">E25+E26+E27+E28+E29+E30</f>
        <v>363556.7</v>
      </c>
      <c r="F24" s="279">
        <f t="shared" si="9"/>
        <v>449739.5</v>
      </c>
    </row>
    <row r="25" spans="1:6" ht="31.5">
      <c r="A25" s="4" t="s">
        <v>272</v>
      </c>
      <c r="B25" s="269" t="s">
        <v>227</v>
      </c>
      <c r="C25" s="270">
        <v>285700</v>
      </c>
      <c r="D25" s="270">
        <v>335606.84</v>
      </c>
      <c r="E25" s="271">
        <f t="shared" ref="E25:F30" si="10">C25/1000</f>
        <v>285.7</v>
      </c>
      <c r="F25" s="272">
        <f t="shared" si="10"/>
        <v>335.6</v>
      </c>
    </row>
    <row r="26" spans="1:6" ht="63">
      <c r="A26" s="4" t="s">
        <v>57</v>
      </c>
      <c r="B26" s="269" t="s">
        <v>265</v>
      </c>
      <c r="C26" s="270">
        <v>117789000</v>
      </c>
      <c r="D26" s="270">
        <v>156801909.65000001</v>
      </c>
      <c r="E26" s="271">
        <f t="shared" si="10"/>
        <v>117789</v>
      </c>
      <c r="F26" s="272">
        <f t="shared" si="10"/>
        <v>156801.9</v>
      </c>
    </row>
    <row r="27" spans="1:6" ht="78.75">
      <c r="A27" s="4" t="s">
        <v>170</v>
      </c>
      <c r="B27" s="269" t="s">
        <v>293</v>
      </c>
      <c r="C27" s="270">
        <v>3698000</v>
      </c>
      <c r="D27" s="270">
        <v>4247873.68</v>
      </c>
      <c r="E27" s="271">
        <f t="shared" si="10"/>
        <v>3698</v>
      </c>
      <c r="F27" s="272">
        <f t="shared" si="10"/>
        <v>4247.8999999999996</v>
      </c>
    </row>
    <row r="28" spans="1:6" ht="63">
      <c r="A28" s="4" t="s">
        <v>207</v>
      </c>
      <c r="B28" s="269" t="s">
        <v>234</v>
      </c>
      <c r="C28" s="270">
        <v>241784000</v>
      </c>
      <c r="D28" s="270">
        <v>308918645.52999997</v>
      </c>
      <c r="E28" s="271">
        <f t="shared" si="10"/>
        <v>241784</v>
      </c>
      <c r="F28" s="272">
        <f t="shared" si="10"/>
        <v>308918.59999999998</v>
      </c>
    </row>
    <row r="29" spans="1:6" ht="63">
      <c r="A29" s="4" t="s">
        <v>29</v>
      </c>
      <c r="B29" s="269" t="s">
        <v>191</v>
      </c>
      <c r="C29" s="270">
        <v>0</v>
      </c>
      <c r="D29" s="270">
        <v>-20167396.16</v>
      </c>
      <c r="E29" s="271">
        <f t="shared" si="10"/>
        <v>0</v>
      </c>
      <c r="F29" s="272">
        <f t="shared" si="10"/>
        <v>-20167.400000000001</v>
      </c>
    </row>
    <row r="30" spans="1:6" ht="94.5">
      <c r="A30" s="4" t="s">
        <v>371</v>
      </c>
      <c r="B30" s="269" t="s">
        <v>120</v>
      </c>
      <c r="C30" s="270">
        <v>0</v>
      </c>
      <c r="D30" s="270">
        <v>-397145.75</v>
      </c>
      <c r="E30" s="271">
        <f t="shared" si="10"/>
        <v>0</v>
      </c>
      <c r="F30" s="272">
        <f t="shared" si="10"/>
        <v>-397.1</v>
      </c>
    </row>
    <row r="31" spans="1:6">
      <c r="A31" s="4" t="s">
        <v>249</v>
      </c>
      <c r="B31" s="269" t="s">
        <v>146</v>
      </c>
      <c r="C31" s="270">
        <f>C32+C35</f>
        <v>220216300</v>
      </c>
      <c r="D31" s="270">
        <f>D32+D35</f>
        <v>241253763.41</v>
      </c>
      <c r="E31" s="278">
        <f t="shared" ref="E31:F31" si="11">E32+E35</f>
        <v>220216.3</v>
      </c>
      <c r="F31" s="279">
        <f t="shared" si="11"/>
        <v>241253.8</v>
      </c>
    </row>
    <row r="32" spans="1:6">
      <c r="A32" s="4" t="s">
        <v>277</v>
      </c>
      <c r="B32" s="269" t="s">
        <v>117</v>
      </c>
      <c r="C32" s="270">
        <f>C33+C34</f>
        <v>129839300</v>
      </c>
      <c r="D32" s="270">
        <f>D33+D34</f>
        <v>131744151.77</v>
      </c>
      <c r="E32" s="278">
        <f t="shared" ref="E32:F32" si="12">E33+E34</f>
        <v>129839.3</v>
      </c>
      <c r="F32" s="279">
        <f t="shared" si="12"/>
        <v>131744.20000000001</v>
      </c>
    </row>
    <row r="33" spans="1:6" ht="31.5">
      <c r="A33" s="4" t="s">
        <v>161</v>
      </c>
      <c r="B33" s="269" t="s">
        <v>65</v>
      </c>
      <c r="C33" s="270">
        <v>128715400</v>
      </c>
      <c r="D33" s="270">
        <v>130615459.77</v>
      </c>
      <c r="E33" s="271">
        <f t="shared" ref="E33:F34" si="13">C33/1000</f>
        <v>128715.4</v>
      </c>
      <c r="F33" s="272">
        <f t="shared" si="13"/>
        <v>130615.5</v>
      </c>
    </row>
    <row r="34" spans="1:6" ht="31.5">
      <c r="A34" s="4" t="s">
        <v>304</v>
      </c>
      <c r="B34" s="269" t="s">
        <v>88</v>
      </c>
      <c r="C34" s="270">
        <v>1123900</v>
      </c>
      <c r="D34" s="270">
        <v>1128692</v>
      </c>
      <c r="E34" s="271">
        <f t="shared" si="13"/>
        <v>1123.9000000000001</v>
      </c>
      <c r="F34" s="272">
        <f t="shared" si="13"/>
        <v>1128.7</v>
      </c>
    </row>
    <row r="35" spans="1:6">
      <c r="A35" s="4" t="s">
        <v>270</v>
      </c>
      <c r="B35" s="269" t="s">
        <v>316</v>
      </c>
      <c r="C35" s="270">
        <f>C36+C37</f>
        <v>90377000</v>
      </c>
      <c r="D35" s="270">
        <f>D36+D37</f>
        <v>109509611.64</v>
      </c>
      <c r="E35" s="278">
        <f t="shared" ref="E35:F35" si="14">E36+E37</f>
        <v>90377</v>
      </c>
      <c r="F35" s="279">
        <f t="shared" si="14"/>
        <v>109509.6</v>
      </c>
    </row>
    <row r="36" spans="1:6">
      <c r="A36" s="4" t="s">
        <v>328</v>
      </c>
      <c r="B36" s="269" t="s">
        <v>202</v>
      </c>
      <c r="C36" s="270">
        <v>17395900</v>
      </c>
      <c r="D36" s="270">
        <v>18422621.350000001</v>
      </c>
      <c r="E36" s="271">
        <f t="shared" ref="E36:F37" si="15">C36/1000</f>
        <v>17395.900000000001</v>
      </c>
      <c r="F36" s="272">
        <f t="shared" si="15"/>
        <v>18422.599999999999</v>
      </c>
    </row>
    <row r="37" spans="1:6">
      <c r="A37" s="4" t="s">
        <v>185</v>
      </c>
      <c r="B37" s="269" t="s">
        <v>150</v>
      </c>
      <c r="C37" s="270">
        <v>72981100</v>
      </c>
      <c r="D37" s="270">
        <v>91086990.290000007</v>
      </c>
      <c r="E37" s="271">
        <f t="shared" si="15"/>
        <v>72981.100000000006</v>
      </c>
      <c r="F37" s="272">
        <f t="shared" si="15"/>
        <v>91087</v>
      </c>
    </row>
    <row r="38" spans="1:6" ht="31.5">
      <c r="A38" s="4" t="s">
        <v>353</v>
      </c>
      <c r="B38" s="269" t="s">
        <v>78</v>
      </c>
      <c r="C38" s="270">
        <f>C39</f>
        <v>5000</v>
      </c>
      <c r="D38" s="270">
        <f>D39</f>
        <v>6990.44</v>
      </c>
      <c r="E38" s="278">
        <f t="shared" ref="E38:F38" si="16">E39</f>
        <v>5</v>
      </c>
      <c r="F38" s="279">
        <f t="shared" si="16"/>
        <v>7</v>
      </c>
    </row>
    <row r="39" spans="1:6" ht="31.5">
      <c r="A39" s="4" t="s">
        <v>240</v>
      </c>
      <c r="B39" s="269" t="s">
        <v>177</v>
      </c>
      <c r="C39" s="270">
        <f>C40+C41</f>
        <v>5000</v>
      </c>
      <c r="D39" s="270">
        <f>D40+D41</f>
        <v>6990.44</v>
      </c>
      <c r="E39" s="278">
        <f t="shared" ref="E39:F39" si="17">E40+E41</f>
        <v>5</v>
      </c>
      <c r="F39" s="279">
        <f t="shared" si="17"/>
        <v>7</v>
      </c>
    </row>
    <row r="40" spans="1:6" ht="31.5">
      <c r="A40" s="4" t="s">
        <v>447</v>
      </c>
      <c r="B40" s="269" t="s">
        <v>1929</v>
      </c>
      <c r="C40" s="270">
        <v>0</v>
      </c>
      <c r="D40" s="270">
        <v>112</v>
      </c>
      <c r="E40" s="271">
        <f t="shared" ref="E40:F41" si="18">C40/1000</f>
        <v>0</v>
      </c>
      <c r="F40" s="272">
        <f t="shared" si="18"/>
        <v>0.1</v>
      </c>
    </row>
    <row r="41" spans="1:6" ht="31.5">
      <c r="A41" s="4" t="s">
        <v>384</v>
      </c>
      <c r="B41" s="269" t="s">
        <v>102</v>
      </c>
      <c r="C41" s="270">
        <v>5000</v>
      </c>
      <c r="D41" s="270">
        <v>6878.44</v>
      </c>
      <c r="E41" s="271">
        <f t="shared" si="18"/>
        <v>5</v>
      </c>
      <c r="F41" s="272">
        <f t="shared" si="18"/>
        <v>6.9</v>
      </c>
    </row>
    <row r="42" spans="1:6">
      <c r="A42" s="4" t="s">
        <v>390</v>
      </c>
      <c r="B42" s="269" t="s">
        <v>5</v>
      </c>
      <c r="C42" s="270">
        <f>C43</f>
        <v>13684600</v>
      </c>
      <c r="D42" s="270">
        <f>D43</f>
        <v>14343583.09</v>
      </c>
      <c r="E42" s="278">
        <f t="shared" ref="E42:F42" si="19">E43</f>
        <v>13684.6</v>
      </c>
      <c r="F42" s="279">
        <f t="shared" si="19"/>
        <v>14343.6</v>
      </c>
    </row>
    <row r="43" spans="1:6" ht="31.5">
      <c r="A43" s="4" t="s">
        <v>222</v>
      </c>
      <c r="B43" s="269" t="s">
        <v>67</v>
      </c>
      <c r="C43" s="270">
        <f>C44+C45+C46+C48+C49+C50+C51+C53+C55+C57+C58+C59+C60</f>
        <v>13684600</v>
      </c>
      <c r="D43" s="270">
        <f>D44+D45+D46+D48+D49+D50+D51+D53+D55+D57+D58+D59+D60</f>
        <v>14343583.09</v>
      </c>
      <c r="E43" s="278">
        <f t="shared" ref="E43:F43" si="20">E44+E45+E46+E48+E49+E50+E51+E53+E55+E57+E58+E59+E60</f>
        <v>13684.6</v>
      </c>
      <c r="F43" s="279">
        <f t="shared" si="20"/>
        <v>14343.6</v>
      </c>
    </row>
    <row r="44" spans="1:6" ht="94.5">
      <c r="A44" s="4" t="s">
        <v>1857</v>
      </c>
      <c r="B44" s="269" t="s">
        <v>1930</v>
      </c>
      <c r="C44" s="270">
        <v>39000</v>
      </c>
      <c r="D44" s="270">
        <v>38740</v>
      </c>
      <c r="E44" s="271">
        <f t="shared" ref="E44:F45" si="21">C44/1000</f>
        <v>39</v>
      </c>
      <c r="F44" s="272">
        <f t="shared" si="21"/>
        <v>38.700000000000003</v>
      </c>
    </row>
    <row r="45" spans="1:6" ht="47.25">
      <c r="A45" s="4" t="s">
        <v>1867</v>
      </c>
      <c r="B45" s="269" t="s">
        <v>1931</v>
      </c>
      <c r="C45" s="270">
        <v>9767400</v>
      </c>
      <c r="D45" s="270">
        <v>9709423.8000000007</v>
      </c>
      <c r="E45" s="271">
        <f t="shared" si="21"/>
        <v>9767.4</v>
      </c>
      <c r="F45" s="272">
        <f t="shared" si="21"/>
        <v>9709.4</v>
      </c>
    </row>
    <row r="46" spans="1:6" ht="47.25">
      <c r="A46" s="4" t="s">
        <v>151</v>
      </c>
      <c r="B46" s="269" t="s">
        <v>254</v>
      </c>
      <c r="C46" s="270">
        <f>C47</f>
        <v>213500</v>
      </c>
      <c r="D46" s="270">
        <f>D47</f>
        <v>620000</v>
      </c>
      <c r="E46" s="278">
        <f t="shared" ref="E46:F46" si="22">E47</f>
        <v>213.5</v>
      </c>
      <c r="F46" s="279">
        <f t="shared" si="22"/>
        <v>620</v>
      </c>
    </row>
    <row r="47" spans="1:6" ht="63">
      <c r="A47" s="4" t="s">
        <v>364</v>
      </c>
      <c r="B47" s="269" t="s">
        <v>147</v>
      </c>
      <c r="C47" s="270">
        <v>213500</v>
      </c>
      <c r="D47" s="270">
        <v>620000</v>
      </c>
      <c r="E47" s="271">
        <f t="shared" ref="E47:F50" si="23">C47/1000</f>
        <v>213.5</v>
      </c>
      <c r="F47" s="272">
        <f t="shared" si="23"/>
        <v>620</v>
      </c>
    </row>
    <row r="48" spans="1:6" ht="31.5">
      <c r="A48" s="4" t="s">
        <v>1864</v>
      </c>
      <c r="B48" s="269" t="s">
        <v>1932</v>
      </c>
      <c r="C48" s="270">
        <v>255000</v>
      </c>
      <c r="D48" s="270">
        <v>106050</v>
      </c>
      <c r="E48" s="271">
        <f t="shared" si="23"/>
        <v>255</v>
      </c>
      <c r="F48" s="272">
        <f t="shared" si="23"/>
        <v>106.1</v>
      </c>
    </row>
    <row r="49" spans="1:6" ht="78.75">
      <c r="A49" s="4" t="s">
        <v>140</v>
      </c>
      <c r="B49" s="269" t="s">
        <v>106</v>
      </c>
      <c r="C49" s="270">
        <v>70000</v>
      </c>
      <c r="D49" s="270">
        <v>144800</v>
      </c>
      <c r="E49" s="271">
        <f t="shared" si="23"/>
        <v>70</v>
      </c>
      <c r="F49" s="272">
        <f t="shared" si="23"/>
        <v>144.80000000000001</v>
      </c>
    </row>
    <row r="50" spans="1:6" ht="47.25">
      <c r="A50" s="4" t="s">
        <v>377</v>
      </c>
      <c r="B50" s="269" t="s">
        <v>123</v>
      </c>
      <c r="C50" s="270">
        <v>10500</v>
      </c>
      <c r="D50" s="270">
        <v>2800</v>
      </c>
      <c r="E50" s="271">
        <f t="shared" si="23"/>
        <v>10.5</v>
      </c>
      <c r="F50" s="272">
        <f t="shared" si="23"/>
        <v>2.8</v>
      </c>
    </row>
    <row r="51" spans="1:6" ht="63">
      <c r="A51" s="4" t="s">
        <v>1933</v>
      </c>
      <c r="B51" s="269" t="s">
        <v>22</v>
      </c>
      <c r="C51" s="270">
        <f>C52</f>
        <v>2419200</v>
      </c>
      <c r="D51" s="270">
        <f>D52</f>
        <v>2563152</v>
      </c>
      <c r="E51" s="278">
        <f t="shared" ref="E51:F51" si="24">E52</f>
        <v>2419.1999999999998</v>
      </c>
      <c r="F51" s="279">
        <f t="shared" si="24"/>
        <v>2563.1999999999998</v>
      </c>
    </row>
    <row r="52" spans="1:6" ht="173.25">
      <c r="A52" s="4" t="s">
        <v>1934</v>
      </c>
      <c r="B52" s="269" t="s">
        <v>281</v>
      </c>
      <c r="C52" s="270">
        <v>2419200</v>
      </c>
      <c r="D52" s="270">
        <v>2563152</v>
      </c>
      <c r="E52" s="271">
        <f>C52/1000</f>
        <v>2419.1999999999998</v>
      </c>
      <c r="F52" s="272">
        <f>D52/1000</f>
        <v>2563.1999999999998</v>
      </c>
    </row>
    <row r="53" spans="1:6" ht="63">
      <c r="A53" s="4" t="s">
        <v>312</v>
      </c>
      <c r="B53" s="269" t="s">
        <v>330</v>
      </c>
      <c r="C53" s="270">
        <f>C54</f>
        <v>240000</v>
      </c>
      <c r="D53" s="270">
        <f>D54</f>
        <v>77000</v>
      </c>
      <c r="E53" s="278">
        <f t="shared" ref="E53:F53" si="25">E54</f>
        <v>240</v>
      </c>
      <c r="F53" s="279">
        <f t="shared" si="25"/>
        <v>77</v>
      </c>
    </row>
    <row r="54" spans="1:6" ht="94.5">
      <c r="A54" s="4" t="s">
        <v>63</v>
      </c>
      <c r="B54" s="269" t="s">
        <v>204</v>
      </c>
      <c r="C54" s="270">
        <v>240000</v>
      </c>
      <c r="D54" s="270">
        <v>77000</v>
      </c>
      <c r="E54" s="271">
        <f>C54/1000</f>
        <v>240</v>
      </c>
      <c r="F54" s="272">
        <f>D54/1000</f>
        <v>77</v>
      </c>
    </row>
    <row r="55" spans="1:6" ht="31.5">
      <c r="A55" s="4" t="s">
        <v>178</v>
      </c>
      <c r="B55" s="269" t="s">
        <v>86</v>
      </c>
      <c r="C55" s="270">
        <f>C56</f>
        <v>105000</v>
      </c>
      <c r="D55" s="270">
        <f>D56</f>
        <v>326617.28999999998</v>
      </c>
      <c r="E55" s="278">
        <f t="shared" ref="E55:F55" si="26">E56</f>
        <v>105</v>
      </c>
      <c r="F55" s="279">
        <f t="shared" si="26"/>
        <v>326.60000000000002</v>
      </c>
    </row>
    <row r="56" spans="1:6" ht="78.75">
      <c r="A56" s="4" t="s">
        <v>68</v>
      </c>
      <c r="B56" s="269" t="s">
        <v>350</v>
      </c>
      <c r="C56" s="270">
        <v>105000</v>
      </c>
      <c r="D56" s="270">
        <v>326617.28999999998</v>
      </c>
      <c r="E56" s="271">
        <f t="shared" ref="E56:F60" si="27">C56/1000</f>
        <v>105</v>
      </c>
      <c r="F56" s="272">
        <f t="shared" si="27"/>
        <v>326.60000000000002</v>
      </c>
    </row>
    <row r="57" spans="1:6" ht="31.5">
      <c r="A57" s="4" t="s">
        <v>221</v>
      </c>
      <c r="B57" s="269" t="s">
        <v>190</v>
      </c>
      <c r="C57" s="270">
        <v>5000</v>
      </c>
      <c r="D57" s="270">
        <v>15000</v>
      </c>
      <c r="E57" s="271">
        <f t="shared" si="27"/>
        <v>5</v>
      </c>
      <c r="F57" s="272">
        <f t="shared" si="27"/>
        <v>15</v>
      </c>
    </row>
    <row r="58" spans="1:6" ht="78.75">
      <c r="A58" s="4" t="s">
        <v>297</v>
      </c>
      <c r="B58" s="269" t="s">
        <v>70</v>
      </c>
      <c r="C58" s="270">
        <v>75000</v>
      </c>
      <c r="D58" s="270">
        <v>255000</v>
      </c>
      <c r="E58" s="271">
        <f t="shared" si="27"/>
        <v>75</v>
      </c>
      <c r="F58" s="272">
        <f t="shared" si="27"/>
        <v>255</v>
      </c>
    </row>
    <row r="59" spans="1:6" ht="78.75">
      <c r="A59" s="4" t="s">
        <v>335</v>
      </c>
      <c r="B59" s="269" t="s">
        <v>92</v>
      </c>
      <c r="C59" s="270">
        <v>5000</v>
      </c>
      <c r="D59" s="270">
        <v>5000</v>
      </c>
      <c r="E59" s="271">
        <f t="shared" si="27"/>
        <v>5</v>
      </c>
      <c r="F59" s="272">
        <f t="shared" si="27"/>
        <v>5</v>
      </c>
    </row>
    <row r="60" spans="1:6" ht="63">
      <c r="A60" s="4" t="s">
        <v>1904</v>
      </c>
      <c r="B60" s="269" t="s">
        <v>1935</v>
      </c>
      <c r="C60" s="270">
        <v>480000</v>
      </c>
      <c r="D60" s="270">
        <v>480000</v>
      </c>
      <c r="E60" s="271">
        <f t="shared" si="27"/>
        <v>480</v>
      </c>
      <c r="F60" s="272">
        <f t="shared" si="27"/>
        <v>480</v>
      </c>
    </row>
    <row r="61" spans="1:6" ht="31.5">
      <c r="A61" s="4" t="s">
        <v>359</v>
      </c>
      <c r="B61" s="269" t="s">
        <v>323</v>
      </c>
      <c r="C61" s="270">
        <f>C62+C65+C70+C74</f>
        <v>0</v>
      </c>
      <c r="D61" s="270">
        <f>D62+D65+D70+D74</f>
        <v>25986.92</v>
      </c>
      <c r="E61" s="278">
        <f t="shared" ref="E61:F61" si="28">E62+E65+E70+E74</f>
        <v>0</v>
      </c>
      <c r="F61" s="279">
        <f t="shared" si="28"/>
        <v>26</v>
      </c>
    </row>
    <row r="62" spans="1:6" ht="31.5">
      <c r="A62" s="4" t="s">
        <v>157</v>
      </c>
      <c r="B62" s="269" t="s">
        <v>84</v>
      </c>
      <c r="C62" s="270">
        <f>C63+C64</f>
        <v>0</v>
      </c>
      <c r="D62" s="270">
        <f>D63+D64</f>
        <v>132.52000000000001</v>
      </c>
      <c r="E62" s="278">
        <f t="shared" ref="E62:F62" si="29">E63+E64</f>
        <v>0</v>
      </c>
      <c r="F62" s="279">
        <f t="shared" si="29"/>
        <v>0.1</v>
      </c>
    </row>
    <row r="63" spans="1:6" ht="47.25">
      <c r="A63" s="4" t="s">
        <v>211</v>
      </c>
      <c r="B63" s="269" t="s">
        <v>251</v>
      </c>
      <c r="C63" s="270">
        <v>0</v>
      </c>
      <c r="D63" s="270">
        <v>0.77</v>
      </c>
      <c r="E63" s="271">
        <f t="shared" ref="E63:F64" si="30">C63/1000</f>
        <v>0</v>
      </c>
      <c r="F63" s="272">
        <f t="shared" si="30"/>
        <v>0</v>
      </c>
    </row>
    <row r="64" spans="1:6" ht="47.25">
      <c r="A64" s="4" t="s">
        <v>336</v>
      </c>
      <c r="B64" s="269" t="s">
        <v>279</v>
      </c>
      <c r="C64" s="270">
        <v>0</v>
      </c>
      <c r="D64" s="270">
        <v>131.75</v>
      </c>
      <c r="E64" s="271">
        <f t="shared" si="30"/>
        <v>0</v>
      </c>
      <c r="F64" s="272">
        <f t="shared" si="30"/>
        <v>0.1</v>
      </c>
    </row>
    <row r="65" spans="1:6">
      <c r="A65" s="4" t="s">
        <v>119</v>
      </c>
      <c r="B65" s="269" t="s">
        <v>274</v>
      </c>
      <c r="C65" s="270">
        <f>C66+C68</f>
        <v>0</v>
      </c>
      <c r="D65" s="270">
        <f>D66+D68</f>
        <v>745.53</v>
      </c>
      <c r="E65" s="278">
        <f t="shared" ref="E65:F65" si="31">E66+E68</f>
        <v>0</v>
      </c>
      <c r="F65" s="279">
        <f t="shared" si="31"/>
        <v>0.8</v>
      </c>
    </row>
    <row r="66" spans="1:6">
      <c r="A66" s="4" t="s">
        <v>1936</v>
      </c>
      <c r="B66" s="269" t="s">
        <v>1937</v>
      </c>
      <c r="C66" s="270">
        <f>C67</f>
        <v>0</v>
      </c>
      <c r="D66" s="270">
        <f>D67</f>
        <v>388.61</v>
      </c>
      <c r="E66" s="278">
        <f t="shared" ref="E66:F66" si="32">E67</f>
        <v>0</v>
      </c>
      <c r="F66" s="279">
        <f t="shared" si="32"/>
        <v>0.4</v>
      </c>
    </row>
    <row r="67" spans="1:6">
      <c r="A67" s="4" t="s">
        <v>1859</v>
      </c>
      <c r="B67" s="269" t="s">
        <v>1938</v>
      </c>
      <c r="C67" s="270">
        <v>0</v>
      </c>
      <c r="D67" s="270">
        <v>388.61</v>
      </c>
      <c r="E67" s="271">
        <f>C67/1000</f>
        <v>0</v>
      </c>
      <c r="F67" s="272">
        <f>D67/1000</f>
        <v>0.4</v>
      </c>
    </row>
    <row r="68" spans="1:6">
      <c r="A68" s="4" t="s">
        <v>203</v>
      </c>
      <c r="B68" s="269" t="s">
        <v>105</v>
      </c>
      <c r="C68" s="270">
        <f>C69</f>
        <v>0</v>
      </c>
      <c r="D68" s="270">
        <f>D69</f>
        <v>356.92</v>
      </c>
      <c r="E68" s="278">
        <f t="shared" ref="E68:F68" si="33">E69</f>
        <v>0</v>
      </c>
      <c r="F68" s="279">
        <f t="shared" si="33"/>
        <v>0.4</v>
      </c>
    </row>
    <row r="69" spans="1:6" ht="78.75">
      <c r="A69" s="4" t="s">
        <v>142</v>
      </c>
      <c r="B69" s="269" t="s">
        <v>122</v>
      </c>
      <c r="C69" s="270">
        <v>0</v>
      </c>
      <c r="D69" s="270">
        <v>356.92</v>
      </c>
      <c r="E69" s="271">
        <f>C69/1000</f>
        <v>0</v>
      </c>
      <c r="F69" s="272">
        <f>D69/1000</f>
        <v>0.4</v>
      </c>
    </row>
    <row r="70" spans="1:6">
      <c r="A70" s="4" t="s">
        <v>144</v>
      </c>
      <c r="B70" s="269" t="s">
        <v>34</v>
      </c>
      <c r="C70" s="270">
        <f>C71+C72++C73</f>
        <v>0</v>
      </c>
      <c r="D70" s="270">
        <f>D71+D72++D73</f>
        <v>6443.07</v>
      </c>
      <c r="E70" s="278">
        <f t="shared" ref="E70:F70" si="34">E71+E72++E73</f>
        <v>0</v>
      </c>
      <c r="F70" s="279">
        <f t="shared" si="34"/>
        <v>6.4</v>
      </c>
    </row>
    <row r="71" spans="1:6">
      <c r="A71" s="4" t="s">
        <v>382</v>
      </c>
      <c r="B71" s="269" t="s">
        <v>132</v>
      </c>
      <c r="C71" s="270">
        <v>0</v>
      </c>
      <c r="D71" s="270">
        <v>-4185.46</v>
      </c>
      <c r="E71" s="271">
        <f t="shared" ref="E71:F73" si="35">C71/1000</f>
        <v>0</v>
      </c>
      <c r="F71" s="272">
        <f t="shared" si="35"/>
        <v>-4.2</v>
      </c>
    </row>
    <row r="72" spans="1:6" ht="31.5">
      <c r="A72" s="4" t="s">
        <v>292</v>
      </c>
      <c r="B72" s="269" t="s">
        <v>85</v>
      </c>
      <c r="C72" s="270">
        <v>0</v>
      </c>
      <c r="D72" s="270">
        <v>1221.01</v>
      </c>
      <c r="E72" s="271">
        <f t="shared" si="35"/>
        <v>0</v>
      </c>
      <c r="F72" s="272">
        <f t="shared" si="35"/>
        <v>1.2</v>
      </c>
    </row>
    <row r="73" spans="1:6">
      <c r="A73" s="4" t="s">
        <v>127</v>
      </c>
      <c r="B73" s="269" t="s">
        <v>32</v>
      </c>
      <c r="C73" s="270">
        <v>0</v>
      </c>
      <c r="D73" s="270">
        <v>9407.52</v>
      </c>
      <c r="E73" s="271">
        <f t="shared" si="35"/>
        <v>0</v>
      </c>
      <c r="F73" s="272">
        <f t="shared" si="35"/>
        <v>9.4</v>
      </c>
    </row>
    <row r="74" spans="1:6" ht="31.5">
      <c r="A74" s="4" t="s">
        <v>223</v>
      </c>
      <c r="B74" s="269" t="s">
        <v>1</v>
      </c>
      <c r="C74" s="270">
        <f>C75</f>
        <v>0</v>
      </c>
      <c r="D74" s="270">
        <f>D75</f>
        <v>18665.8</v>
      </c>
      <c r="E74" s="278">
        <f t="shared" ref="E74:F74" si="36">E75</f>
        <v>0</v>
      </c>
      <c r="F74" s="279">
        <f t="shared" si="36"/>
        <v>18.7</v>
      </c>
    </row>
    <row r="75" spans="1:6">
      <c r="A75" s="4" t="s">
        <v>171</v>
      </c>
      <c r="B75" s="269" t="s">
        <v>337</v>
      </c>
      <c r="C75" s="270">
        <v>0</v>
      </c>
      <c r="D75" s="270">
        <v>18665.8</v>
      </c>
      <c r="E75" s="271">
        <f>C75/1000</f>
        <v>0</v>
      </c>
      <c r="F75" s="272">
        <f>D75/1000</f>
        <v>18.7</v>
      </c>
    </row>
    <row r="76" spans="1:6" ht="47.25">
      <c r="A76" s="4" t="s">
        <v>136</v>
      </c>
      <c r="B76" s="269" t="s">
        <v>163</v>
      </c>
      <c r="C76" s="270">
        <f>C77+C79+C81+C86+C89</f>
        <v>19052800</v>
      </c>
      <c r="D76" s="270">
        <f>D77+D79+D81+D86+D89</f>
        <v>15368827.189999999</v>
      </c>
      <c r="E76" s="278">
        <f t="shared" ref="E76:F76" si="37">E77+E79+E81+E86+E89</f>
        <v>19052.8</v>
      </c>
      <c r="F76" s="279">
        <f t="shared" si="37"/>
        <v>15368.8</v>
      </c>
    </row>
    <row r="77" spans="1:6" ht="63">
      <c r="A77" s="4" t="s">
        <v>1939</v>
      </c>
      <c r="B77" s="269" t="s">
        <v>1940</v>
      </c>
      <c r="C77" s="270">
        <f>C78</f>
        <v>0</v>
      </c>
      <c r="D77" s="270">
        <f>D78</f>
        <v>155000</v>
      </c>
      <c r="E77" s="278">
        <f t="shared" ref="E77:F77" si="38">E78</f>
        <v>0</v>
      </c>
      <c r="F77" s="279">
        <f t="shared" si="38"/>
        <v>155</v>
      </c>
    </row>
    <row r="78" spans="1:6" ht="63">
      <c r="A78" s="4" t="s">
        <v>1913</v>
      </c>
      <c r="B78" s="269" t="s">
        <v>1941</v>
      </c>
      <c r="C78" s="270">
        <v>0</v>
      </c>
      <c r="D78" s="270">
        <v>155000</v>
      </c>
      <c r="E78" s="271">
        <f>C78/1000</f>
        <v>0</v>
      </c>
      <c r="F78" s="272">
        <f>D78/1000</f>
        <v>155</v>
      </c>
    </row>
    <row r="79" spans="1:6" ht="31.5">
      <c r="A79" s="4" t="s">
        <v>1942</v>
      </c>
      <c r="B79" s="269" t="s">
        <v>1943</v>
      </c>
      <c r="C79" s="270">
        <f>C80</f>
        <v>1908100</v>
      </c>
      <c r="D79" s="270">
        <f>D80</f>
        <v>2124781.6</v>
      </c>
      <c r="E79" s="278">
        <f t="shared" ref="E79:F79" si="39">E80</f>
        <v>1908.1</v>
      </c>
      <c r="F79" s="279">
        <f t="shared" si="39"/>
        <v>2124.8000000000002</v>
      </c>
    </row>
    <row r="80" spans="1:6" ht="47.25">
      <c r="A80" s="4" t="s">
        <v>508</v>
      </c>
      <c r="B80" s="269" t="s">
        <v>288</v>
      </c>
      <c r="C80" s="270">
        <v>1908100</v>
      </c>
      <c r="D80" s="270">
        <v>2124781.6</v>
      </c>
      <c r="E80" s="271">
        <f>C80/1000</f>
        <v>1908.1</v>
      </c>
      <c r="F80" s="272">
        <f>D80/1000</f>
        <v>2124.8000000000002</v>
      </c>
    </row>
    <row r="81" spans="1:6" ht="78.75">
      <c r="A81" s="4" t="s">
        <v>374</v>
      </c>
      <c r="B81" s="269" t="s">
        <v>72</v>
      </c>
      <c r="C81" s="270">
        <v>11700000</v>
      </c>
      <c r="D81" s="270">
        <f>D82+D84</f>
        <v>7645673.3499999996</v>
      </c>
      <c r="E81" s="278">
        <f t="shared" ref="E81:F81" si="40">E82+E84</f>
        <v>11700</v>
      </c>
      <c r="F81" s="279">
        <f t="shared" si="40"/>
        <v>7645.6</v>
      </c>
    </row>
    <row r="82" spans="1:6" ht="78.75">
      <c r="A82" s="4" t="s">
        <v>174</v>
      </c>
      <c r="B82" s="269" t="s">
        <v>43</v>
      </c>
      <c r="C82" s="270">
        <f>C83</f>
        <v>6900000</v>
      </c>
      <c r="D82" s="270">
        <f>D83</f>
        <v>5379259.3899999997</v>
      </c>
      <c r="E82" s="278">
        <f t="shared" ref="E82:F82" si="41">E83</f>
        <v>6900</v>
      </c>
      <c r="F82" s="279">
        <f t="shared" si="41"/>
        <v>5379.2</v>
      </c>
    </row>
    <row r="83" spans="1:6" ht="78.75">
      <c r="A83" s="4" t="s">
        <v>1915</v>
      </c>
      <c r="B83" s="269" t="s">
        <v>386</v>
      </c>
      <c r="C83" s="270">
        <v>6900000</v>
      </c>
      <c r="D83" s="270">
        <v>5379259.3899999997</v>
      </c>
      <c r="E83" s="271">
        <f>C83/1000</f>
        <v>6900</v>
      </c>
      <c r="F83" s="272">
        <f>D83/1000-0.1</f>
        <v>5379.2</v>
      </c>
    </row>
    <row r="84" spans="1:6" ht="94.5">
      <c r="A84" s="4" t="s">
        <v>198</v>
      </c>
      <c r="B84" s="269" t="s">
        <v>387</v>
      </c>
      <c r="C84" s="270">
        <f>C85</f>
        <v>4800000</v>
      </c>
      <c r="D84" s="270">
        <f>D85</f>
        <v>2266413.96</v>
      </c>
      <c r="E84" s="278">
        <f t="shared" ref="E84:F84" si="42">E85</f>
        <v>4800</v>
      </c>
      <c r="F84" s="279">
        <f t="shared" si="42"/>
        <v>2266.4</v>
      </c>
    </row>
    <row r="85" spans="1:6" ht="110.25">
      <c r="A85" s="4" t="s">
        <v>1916</v>
      </c>
      <c r="B85" s="269" t="s">
        <v>383</v>
      </c>
      <c r="C85" s="270">
        <v>4800000</v>
      </c>
      <c r="D85" s="270">
        <v>2266413.96</v>
      </c>
      <c r="E85" s="271">
        <f>C85/1000</f>
        <v>4800</v>
      </c>
      <c r="F85" s="272">
        <f>D85/1000</f>
        <v>2266.4</v>
      </c>
    </row>
    <row r="86" spans="1:6" ht="31.5">
      <c r="A86" s="4" t="s">
        <v>110</v>
      </c>
      <c r="B86" s="269" t="s">
        <v>266</v>
      </c>
      <c r="C86" s="270">
        <f>C87</f>
        <v>660000</v>
      </c>
      <c r="D86" s="270">
        <f>D87</f>
        <v>0</v>
      </c>
      <c r="E86" s="278">
        <f t="shared" ref="E86:F87" si="43">E87</f>
        <v>660</v>
      </c>
      <c r="F86" s="279">
        <f t="shared" si="43"/>
        <v>0</v>
      </c>
    </row>
    <row r="87" spans="1:6" ht="47.25">
      <c r="A87" s="4" t="s">
        <v>345</v>
      </c>
      <c r="B87" s="269" t="s">
        <v>294</v>
      </c>
      <c r="C87" s="270">
        <f>C88</f>
        <v>660000</v>
      </c>
      <c r="D87" s="270">
        <f>D88</f>
        <v>0</v>
      </c>
      <c r="E87" s="278">
        <f t="shared" si="43"/>
        <v>660</v>
      </c>
      <c r="F87" s="279">
        <f t="shared" si="43"/>
        <v>0</v>
      </c>
    </row>
    <row r="88" spans="1:6" ht="47.25">
      <c r="A88" s="4" t="s">
        <v>325</v>
      </c>
      <c r="B88" s="269" t="s">
        <v>236</v>
      </c>
      <c r="C88" s="270">
        <v>660000</v>
      </c>
      <c r="D88" s="270">
        <v>0</v>
      </c>
      <c r="E88" s="271">
        <f t="shared" ref="E88:F88" si="44">C88/1000</f>
        <v>660</v>
      </c>
      <c r="F88" s="272">
        <f t="shared" si="44"/>
        <v>0</v>
      </c>
    </row>
    <row r="89" spans="1:6" ht="78.75">
      <c r="A89" s="4" t="s">
        <v>206</v>
      </c>
      <c r="B89" s="269" t="s">
        <v>95</v>
      </c>
      <c r="C89" s="270">
        <f>C90</f>
        <v>4784700</v>
      </c>
      <c r="D89" s="270">
        <f>D90</f>
        <v>5443372.2400000002</v>
      </c>
      <c r="E89" s="278">
        <f t="shared" ref="E89:F90" si="45">E90</f>
        <v>4784.7</v>
      </c>
      <c r="F89" s="279">
        <f t="shared" si="45"/>
        <v>5443.4</v>
      </c>
    </row>
    <row r="90" spans="1:6" ht="78.75">
      <c r="A90" s="4" t="s">
        <v>218</v>
      </c>
      <c r="B90" s="269" t="s">
        <v>37</v>
      </c>
      <c r="C90" s="270">
        <f>C91</f>
        <v>4784700</v>
      </c>
      <c r="D90" s="270">
        <f>D91</f>
        <v>5443372.2400000002</v>
      </c>
      <c r="E90" s="278">
        <f t="shared" si="45"/>
        <v>4784.7</v>
      </c>
      <c r="F90" s="279">
        <f t="shared" si="45"/>
        <v>5443.4</v>
      </c>
    </row>
    <row r="91" spans="1:6" ht="94.5">
      <c r="A91" s="4" t="s">
        <v>233</v>
      </c>
      <c r="B91" s="269" t="s">
        <v>380</v>
      </c>
      <c r="C91" s="270">
        <v>4784700</v>
      </c>
      <c r="D91" s="270">
        <v>5443372.2400000002</v>
      </c>
      <c r="E91" s="271">
        <f>C91/1000</f>
        <v>4784.7</v>
      </c>
      <c r="F91" s="272">
        <f>D91/1000</f>
        <v>5443.4</v>
      </c>
    </row>
    <row r="92" spans="1:6">
      <c r="A92" s="4" t="s">
        <v>125</v>
      </c>
      <c r="B92" s="269" t="s">
        <v>165</v>
      </c>
      <c r="C92" s="270">
        <f>C93+C99+C104</f>
        <v>39861400</v>
      </c>
      <c r="D92" s="270">
        <f>D93+D99+D104</f>
        <v>39518511.390000001</v>
      </c>
      <c r="E92" s="278">
        <f t="shared" ref="E92:F92" si="46">E93+E99+E104</f>
        <v>39861.4</v>
      </c>
      <c r="F92" s="279">
        <f t="shared" si="46"/>
        <v>39518.5</v>
      </c>
    </row>
    <row r="93" spans="1:6">
      <c r="A93" s="4" t="s">
        <v>241</v>
      </c>
      <c r="B93" s="269" t="s">
        <v>46</v>
      </c>
      <c r="C93" s="270">
        <f>C94+C95+C96+C97+C98</f>
        <v>5269000</v>
      </c>
      <c r="D93" s="270">
        <f>D94+D95+D96+D97+D98</f>
        <v>6569101.79</v>
      </c>
      <c r="E93" s="278">
        <f t="shared" ref="E93:F93" si="47">E94+E95+E96+E97+E98</f>
        <v>5269</v>
      </c>
      <c r="F93" s="279">
        <f t="shared" si="47"/>
        <v>6569.1</v>
      </c>
    </row>
    <row r="94" spans="1:6" ht="31.5">
      <c r="A94" s="4" t="s">
        <v>8</v>
      </c>
      <c r="B94" s="269" t="s">
        <v>0</v>
      </c>
      <c r="C94" s="270">
        <v>585000</v>
      </c>
      <c r="D94" s="270">
        <v>1003797.04</v>
      </c>
      <c r="E94" s="271">
        <f t="shared" ref="E94:F98" si="48">C94/1000</f>
        <v>585</v>
      </c>
      <c r="F94" s="272">
        <f t="shared" si="48"/>
        <v>1003.8</v>
      </c>
    </row>
    <row r="95" spans="1:6" ht="31.5">
      <c r="A95" s="4" t="s">
        <v>242</v>
      </c>
      <c r="B95" s="269" t="s">
        <v>19</v>
      </c>
      <c r="C95" s="270">
        <v>163000</v>
      </c>
      <c r="D95" s="270">
        <v>145352.07999999999</v>
      </c>
      <c r="E95" s="271">
        <f t="shared" si="48"/>
        <v>163</v>
      </c>
      <c r="F95" s="272">
        <f t="shared" si="48"/>
        <v>145.4</v>
      </c>
    </row>
    <row r="96" spans="1:6">
      <c r="A96" s="4" t="s">
        <v>232</v>
      </c>
      <c r="B96" s="269" t="s">
        <v>358</v>
      </c>
      <c r="C96" s="270">
        <v>453000</v>
      </c>
      <c r="D96" s="270">
        <v>614007.18999999994</v>
      </c>
      <c r="E96" s="271">
        <f t="shared" si="48"/>
        <v>453</v>
      </c>
      <c r="F96" s="272">
        <f t="shared" si="48"/>
        <v>614</v>
      </c>
    </row>
    <row r="97" spans="1:6">
      <c r="A97" s="4" t="s">
        <v>25</v>
      </c>
      <c r="B97" s="269" t="s">
        <v>303</v>
      </c>
      <c r="C97" s="270">
        <v>4068000</v>
      </c>
      <c r="D97" s="270">
        <v>4805945.45</v>
      </c>
      <c r="E97" s="271">
        <f t="shared" si="48"/>
        <v>4068</v>
      </c>
      <c r="F97" s="272">
        <f t="shared" si="48"/>
        <v>4805.8999999999996</v>
      </c>
    </row>
    <row r="98" spans="1:6">
      <c r="A98" s="4" t="s">
        <v>408</v>
      </c>
      <c r="B98" s="269" t="s">
        <v>1944</v>
      </c>
      <c r="C98" s="270">
        <v>0</v>
      </c>
      <c r="D98" s="270">
        <v>0.03</v>
      </c>
      <c r="E98" s="271">
        <f t="shared" si="48"/>
        <v>0</v>
      </c>
      <c r="F98" s="272">
        <f t="shared" si="48"/>
        <v>0</v>
      </c>
    </row>
    <row r="99" spans="1:6">
      <c r="A99" s="4" t="s">
        <v>18</v>
      </c>
      <c r="B99" s="269" t="s">
        <v>118</v>
      </c>
      <c r="C99" s="270">
        <f>C100+C101+C103</f>
        <v>1802000</v>
      </c>
      <c r="D99" s="270">
        <f>D100+D101+D103</f>
        <v>4119674.86</v>
      </c>
      <c r="E99" s="278">
        <f t="shared" ref="E99:F99" si="49">E100+E101+E103</f>
        <v>1802</v>
      </c>
      <c r="F99" s="279">
        <f t="shared" si="49"/>
        <v>4119.7</v>
      </c>
    </row>
    <row r="100" spans="1:6" ht="31.5">
      <c r="A100" s="4" t="s">
        <v>90</v>
      </c>
      <c r="B100" s="269" t="s">
        <v>113</v>
      </c>
      <c r="C100" s="270">
        <v>80000</v>
      </c>
      <c r="D100" s="270">
        <v>87083.86</v>
      </c>
      <c r="E100" s="271">
        <f>C100/1000</f>
        <v>80</v>
      </c>
      <c r="F100" s="272">
        <f>D100/1000</f>
        <v>87.1</v>
      </c>
    </row>
    <row r="101" spans="1:6" ht="47.25">
      <c r="A101" s="4" t="s">
        <v>343</v>
      </c>
      <c r="B101" s="269" t="s">
        <v>9</v>
      </c>
      <c r="C101" s="270">
        <f>C102</f>
        <v>122000</v>
      </c>
      <c r="D101" s="270">
        <f>D102</f>
        <v>100000</v>
      </c>
      <c r="E101" s="278">
        <f t="shared" ref="E101:F101" si="50">E102</f>
        <v>122</v>
      </c>
      <c r="F101" s="279">
        <f t="shared" si="50"/>
        <v>100</v>
      </c>
    </row>
    <row r="102" spans="1:6" ht="63">
      <c r="A102" s="4" t="s">
        <v>210</v>
      </c>
      <c r="B102" s="269" t="s">
        <v>263</v>
      </c>
      <c r="C102" s="270">
        <v>122000</v>
      </c>
      <c r="D102" s="270">
        <v>100000</v>
      </c>
      <c r="E102" s="271">
        <f t="shared" ref="E102:F103" si="51">C102/1000</f>
        <v>122</v>
      </c>
      <c r="F102" s="272">
        <f t="shared" si="51"/>
        <v>100</v>
      </c>
    </row>
    <row r="103" spans="1:6" ht="31.5">
      <c r="A103" s="4" t="s">
        <v>258</v>
      </c>
      <c r="B103" s="269" t="s">
        <v>154</v>
      </c>
      <c r="C103" s="270">
        <v>1600000</v>
      </c>
      <c r="D103" s="270">
        <v>3932591</v>
      </c>
      <c r="E103" s="271">
        <f t="shared" si="51"/>
        <v>1600</v>
      </c>
      <c r="F103" s="272">
        <f t="shared" si="51"/>
        <v>3932.6</v>
      </c>
    </row>
    <row r="104" spans="1:6">
      <c r="A104" s="4" t="s">
        <v>379</v>
      </c>
      <c r="B104" s="269" t="s">
        <v>321</v>
      </c>
      <c r="C104" s="270">
        <f>C105</f>
        <v>32790400</v>
      </c>
      <c r="D104" s="270">
        <f>D105</f>
        <v>28829734.739999998</v>
      </c>
      <c r="E104" s="278">
        <f t="shared" ref="E104:F104" si="52">E105</f>
        <v>32790.400000000001</v>
      </c>
      <c r="F104" s="279">
        <f t="shared" si="52"/>
        <v>28829.7</v>
      </c>
    </row>
    <row r="105" spans="1:6" ht="31.5">
      <c r="A105" s="4" t="s">
        <v>12</v>
      </c>
      <c r="B105" s="269" t="s">
        <v>257</v>
      </c>
      <c r="C105" s="270">
        <f>C106+C107+C108</f>
        <v>32790400</v>
      </c>
      <c r="D105" s="270">
        <f>D106+D107+D108</f>
        <v>28829734.739999998</v>
      </c>
      <c r="E105" s="278">
        <f t="shared" ref="E105:F105" si="53">E106+E107+E108</f>
        <v>32790.400000000001</v>
      </c>
      <c r="F105" s="279">
        <f t="shared" si="53"/>
        <v>28829.7</v>
      </c>
    </row>
    <row r="106" spans="1:6" ht="47.25">
      <c r="A106" s="4" t="s">
        <v>107</v>
      </c>
      <c r="B106" s="269" t="s">
        <v>217</v>
      </c>
      <c r="C106" s="270">
        <v>2293400</v>
      </c>
      <c r="D106" s="270">
        <v>383807.81</v>
      </c>
      <c r="E106" s="271">
        <f t="shared" ref="E106:F108" si="54">C106/1000</f>
        <v>2293.4</v>
      </c>
      <c r="F106" s="272">
        <f t="shared" si="54"/>
        <v>383.8</v>
      </c>
    </row>
    <row r="107" spans="1:6" ht="31.5">
      <c r="A107" s="4" t="s">
        <v>317</v>
      </c>
      <c r="B107" s="269" t="s">
        <v>103</v>
      </c>
      <c r="C107" s="270">
        <v>16129600</v>
      </c>
      <c r="D107" s="270">
        <v>13316959.619999999</v>
      </c>
      <c r="E107" s="271">
        <f t="shared" si="54"/>
        <v>16129.6</v>
      </c>
      <c r="F107" s="272">
        <f>D107/1000-0.1</f>
        <v>13316.9</v>
      </c>
    </row>
    <row r="108" spans="1:6" ht="47.25">
      <c r="A108" s="4" t="s">
        <v>109</v>
      </c>
      <c r="B108" s="269" t="s">
        <v>38</v>
      </c>
      <c r="C108" s="270">
        <v>14367400</v>
      </c>
      <c r="D108" s="270">
        <v>15128967.310000001</v>
      </c>
      <c r="E108" s="271">
        <f t="shared" si="54"/>
        <v>14367.4</v>
      </c>
      <c r="F108" s="272">
        <f t="shared" si="54"/>
        <v>15129</v>
      </c>
    </row>
    <row r="109" spans="1:6" ht="31.5">
      <c r="A109" s="4" t="s">
        <v>219</v>
      </c>
      <c r="B109" s="269" t="s">
        <v>97</v>
      </c>
      <c r="C109" s="270">
        <f>C110+C113</f>
        <v>8693700</v>
      </c>
      <c r="D109" s="270">
        <f>D110+D113</f>
        <v>25116104.109999999</v>
      </c>
      <c r="E109" s="278">
        <f t="shared" ref="E109:F109" si="55">E110+E113</f>
        <v>8693.7000000000007</v>
      </c>
      <c r="F109" s="279">
        <f t="shared" si="55"/>
        <v>25116.1</v>
      </c>
    </row>
    <row r="110" spans="1:6">
      <c r="A110" s="4" t="s">
        <v>33</v>
      </c>
      <c r="B110" s="269" t="s">
        <v>31</v>
      </c>
      <c r="C110" s="270">
        <f>C111+C112</f>
        <v>3268000</v>
      </c>
      <c r="D110" s="270">
        <f>D111+D112</f>
        <v>2319245</v>
      </c>
      <c r="E110" s="278">
        <f t="shared" ref="E110:F110" si="56">E111+E112</f>
        <v>3268</v>
      </c>
      <c r="F110" s="279">
        <f t="shared" si="56"/>
        <v>2319.1999999999998</v>
      </c>
    </row>
    <row r="111" spans="1:6" ht="78.75">
      <c r="A111" s="4" t="s">
        <v>354</v>
      </c>
      <c r="B111" s="269" t="s">
        <v>327</v>
      </c>
      <c r="C111" s="270">
        <v>3000</v>
      </c>
      <c r="D111" s="270">
        <v>57200</v>
      </c>
      <c r="E111" s="271">
        <f t="shared" ref="E111:F112" si="57">C111/1000</f>
        <v>3</v>
      </c>
      <c r="F111" s="272">
        <f t="shared" si="57"/>
        <v>57.2</v>
      </c>
    </row>
    <row r="112" spans="1:6" ht="31.5">
      <c r="A112" s="4" t="s">
        <v>255</v>
      </c>
      <c r="B112" s="269" t="s">
        <v>69</v>
      </c>
      <c r="C112" s="270">
        <v>3265000</v>
      </c>
      <c r="D112" s="270">
        <v>2262045</v>
      </c>
      <c r="E112" s="271">
        <f t="shared" si="57"/>
        <v>3265</v>
      </c>
      <c r="F112" s="272">
        <f t="shared" si="57"/>
        <v>2262</v>
      </c>
    </row>
    <row r="113" spans="1:6">
      <c r="A113" s="4" t="s">
        <v>252</v>
      </c>
      <c r="B113" s="269" t="s">
        <v>168</v>
      </c>
      <c r="C113" s="270">
        <f>C114+C115</f>
        <v>5425700</v>
      </c>
      <c r="D113" s="270">
        <f>D114+D115</f>
        <v>22796859.109999999</v>
      </c>
      <c r="E113" s="278">
        <f t="shared" ref="E113:F113" si="58">E114+E115</f>
        <v>5425.7</v>
      </c>
      <c r="F113" s="279">
        <f t="shared" si="58"/>
        <v>22796.9</v>
      </c>
    </row>
    <row r="114" spans="1:6" ht="31.5">
      <c r="A114" s="4" t="s">
        <v>510</v>
      </c>
      <c r="B114" s="269" t="s">
        <v>351</v>
      </c>
      <c r="C114" s="270">
        <v>97700</v>
      </c>
      <c r="D114" s="270">
        <v>77404.28</v>
      </c>
      <c r="E114" s="271">
        <f t="shared" ref="E114:F115" si="59">C114/1000</f>
        <v>97.7</v>
      </c>
      <c r="F114" s="272">
        <f t="shared" si="59"/>
        <v>77.400000000000006</v>
      </c>
    </row>
    <row r="115" spans="1:6" ht="31.5">
      <c r="A115" s="4" t="s">
        <v>589</v>
      </c>
      <c r="B115" s="269" t="s">
        <v>138</v>
      </c>
      <c r="C115" s="270">
        <v>5328000</v>
      </c>
      <c r="D115" s="270">
        <v>22719454.829999998</v>
      </c>
      <c r="E115" s="271">
        <f t="shared" si="59"/>
        <v>5328</v>
      </c>
      <c r="F115" s="272">
        <f t="shared" si="59"/>
        <v>22719.5</v>
      </c>
    </row>
    <row r="116" spans="1:6" ht="31.5">
      <c r="A116" s="4" t="s">
        <v>352</v>
      </c>
      <c r="B116" s="269" t="s">
        <v>26</v>
      </c>
      <c r="C116" s="270">
        <f>C117+C118</f>
        <v>110800</v>
      </c>
      <c r="D116" s="270">
        <f>D117+D118</f>
        <v>111791.24</v>
      </c>
      <c r="E116" s="278">
        <f t="shared" ref="E116:F116" si="60">E117+E118</f>
        <v>110.8</v>
      </c>
      <c r="F116" s="279">
        <f t="shared" si="60"/>
        <v>111.8</v>
      </c>
    </row>
    <row r="117" spans="1:6" ht="94.5">
      <c r="A117" s="4" t="s">
        <v>1893</v>
      </c>
      <c r="B117" s="269" t="s">
        <v>1945</v>
      </c>
      <c r="C117" s="270">
        <v>62800</v>
      </c>
      <c r="D117" s="270">
        <v>62816.4</v>
      </c>
      <c r="E117" s="271">
        <f t="shared" ref="E117:F118" si="61">C117/1000</f>
        <v>62.8</v>
      </c>
      <c r="F117" s="272">
        <f t="shared" si="61"/>
        <v>62.8</v>
      </c>
    </row>
    <row r="118" spans="1:6" ht="63">
      <c r="A118" s="4" t="s">
        <v>15</v>
      </c>
      <c r="B118" s="269" t="s">
        <v>208</v>
      </c>
      <c r="C118" s="270">
        <v>48000</v>
      </c>
      <c r="D118" s="270">
        <v>48974.84</v>
      </c>
      <c r="E118" s="271">
        <f t="shared" si="61"/>
        <v>48</v>
      </c>
      <c r="F118" s="272">
        <f t="shared" si="61"/>
        <v>49</v>
      </c>
    </row>
    <row r="119" spans="1:6">
      <c r="A119" s="4" t="s">
        <v>139</v>
      </c>
      <c r="B119" s="269" t="s">
        <v>349</v>
      </c>
      <c r="C119" s="270">
        <f>C120</f>
        <v>145000</v>
      </c>
      <c r="D119" s="270">
        <f>D120</f>
        <v>307000</v>
      </c>
      <c r="E119" s="278">
        <f t="shared" ref="E119:F119" si="62">E120</f>
        <v>145</v>
      </c>
      <c r="F119" s="279">
        <f t="shared" si="62"/>
        <v>307</v>
      </c>
    </row>
    <row r="120" spans="1:6" ht="47.25">
      <c r="A120" s="4" t="s">
        <v>381</v>
      </c>
      <c r="B120" s="269" t="s">
        <v>189</v>
      </c>
      <c r="C120" s="270">
        <v>145000</v>
      </c>
      <c r="D120" s="270">
        <v>307000</v>
      </c>
      <c r="E120" s="271">
        <f>C120/1000</f>
        <v>145</v>
      </c>
      <c r="F120" s="272">
        <f>D120/1000</f>
        <v>307</v>
      </c>
    </row>
    <row r="121" spans="1:6">
      <c r="A121" s="4" t="s">
        <v>201</v>
      </c>
      <c r="B121" s="269" t="s">
        <v>260</v>
      </c>
      <c r="C121" s="270">
        <f>C122+C123+C124+C128+C129+C130+C133+C134+C135+C136+C137</f>
        <v>106269000</v>
      </c>
      <c r="D121" s="270">
        <f>D122+D123+D124+D128+D129+D130+D133+D134+D135+D136+D137</f>
        <v>125513849.59</v>
      </c>
      <c r="E121" s="278">
        <f t="shared" ref="E121:F121" si="63">E122+E123+E124+E128+E129+E130+E133+E134+E135+E136+E137</f>
        <v>106269</v>
      </c>
      <c r="F121" s="279">
        <f t="shared" si="63"/>
        <v>125513.8</v>
      </c>
    </row>
    <row r="122" spans="1:6" ht="78.75">
      <c r="A122" s="4" t="s">
        <v>291</v>
      </c>
      <c r="B122" s="269" t="s">
        <v>149</v>
      </c>
      <c r="C122" s="270">
        <v>180000</v>
      </c>
      <c r="D122" s="270">
        <v>185000</v>
      </c>
      <c r="E122" s="271">
        <f t="shared" ref="E122:F123" si="64">C122/1000</f>
        <v>180</v>
      </c>
      <c r="F122" s="272">
        <f t="shared" si="64"/>
        <v>185</v>
      </c>
    </row>
    <row r="123" spans="1:6" ht="47.25">
      <c r="A123" s="4" t="s">
        <v>100</v>
      </c>
      <c r="B123" s="269" t="s">
        <v>247</v>
      </c>
      <c r="C123" s="270">
        <v>0</v>
      </c>
      <c r="D123" s="270">
        <v>600</v>
      </c>
      <c r="E123" s="271">
        <f t="shared" si="64"/>
        <v>0</v>
      </c>
      <c r="F123" s="272">
        <f t="shared" si="64"/>
        <v>0.6</v>
      </c>
    </row>
    <row r="124" spans="1:6" ht="110.25">
      <c r="A124" s="4" t="s">
        <v>52</v>
      </c>
      <c r="B124" s="269" t="s">
        <v>162</v>
      </c>
      <c r="C124" s="270">
        <f>C125</f>
        <v>10000</v>
      </c>
      <c r="D124" s="270">
        <f>D125</f>
        <v>36514.980000000003</v>
      </c>
      <c r="E124" s="278">
        <f t="shared" ref="E124:F124" si="65">E125</f>
        <v>10</v>
      </c>
      <c r="F124" s="279">
        <f t="shared" si="65"/>
        <v>36.5</v>
      </c>
    </row>
    <row r="125" spans="1:6" ht="31.5">
      <c r="A125" s="4" t="s">
        <v>214</v>
      </c>
      <c r="B125" s="269" t="s">
        <v>286</v>
      </c>
      <c r="C125" s="270">
        <f>C126+C127</f>
        <v>10000</v>
      </c>
      <c r="D125" s="270">
        <f>D126+D127</f>
        <v>36514.980000000003</v>
      </c>
      <c r="E125" s="278">
        <f t="shared" ref="E125:F125" si="66">E126+E127</f>
        <v>10</v>
      </c>
      <c r="F125" s="279">
        <f t="shared" si="66"/>
        <v>36.5</v>
      </c>
    </row>
    <row r="126" spans="1:6" ht="47.25">
      <c r="A126" s="4" t="s">
        <v>1918</v>
      </c>
      <c r="B126" s="269" t="s">
        <v>310</v>
      </c>
      <c r="C126" s="270">
        <v>0</v>
      </c>
      <c r="D126" s="270">
        <v>29000</v>
      </c>
      <c r="E126" s="271">
        <f t="shared" ref="E126:F129" si="67">C126/1000</f>
        <v>0</v>
      </c>
      <c r="F126" s="272">
        <f t="shared" si="67"/>
        <v>29</v>
      </c>
    </row>
    <row r="127" spans="1:6" ht="63">
      <c r="A127" s="4" t="s">
        <v>13</v>
      </c>
      <c r="B127" s="269" t="s">
        <v>75</v>
      </c>
      <c r="C127" s="270">
        <v>10000</v>
      </c>
      <c r="D127" s="270">
        <v>7514.98</v>
      </c>
      <c r="E127" s="271">
        <f t="shared" si="67"/>
        <v>10</v>
      </c>
      <c r="F127" s="272">
        <f t="shared" si="67"/>
        <v>7.5</v>
      </c>
    </row>
    <row r="128" spans="1:6" ht="31.5">
      <c r="A128" s="4" t="s">
        <v>54</v>
      </c>
      <c r="B128" s="269" t="s">
        <v>298</v>
      </c>
      <c r="C128" s="270">
        <v>5000</v>
      </c>
      <c r="D128" s="270">
        <v>4800</v>
      </c>
      <c r="E128" s="271">
        <f t="shared" si="67"/>
        <v>5</v>
      </c>
      <c r="F128" s="272">
        <f t="shared" si="67"/>
        <v>4.8</v>
      </c>
    </row>
    <row r="129" spans="1:6" ht="31.5">
      <c r="A129" s="4" t="s">
        <v>135</v>
      </c>
      <c r="B129" s="269" t="s">
        <v>53</v>
      </c>
      <c r="C129" s="270">
        <v>2694000</v>
      </c>
      <c r="D129" s="270">
        <v>1937663.5</v>
      </c>
      <c r="E129" s="271">
        <f t="shared" si="67"/>
        <v>2694</v>
      </c>
      <c r="F129" s="272">
        <f t="shared" si="67"/>
        <v>1937.7</v>
      </c>
    </row>
    <row r="130" spans="1:6" ht="31.5">
      <c r="A130" s="4" t="s">
        <v>1946</v>
      </c>
      <c r="B130" s="269" t="s">
        <v>1947</v>
      </c>
      <c r="C130" s="270">
        <f>C131+C132</f>
        <v>102110000</v>
      </c>
      <c r="D130" s="270">
        <f>D131+D132</f>
        <v>121022346.03</v>
      </c>
      <c r="E130" s="278">
        <f t="shared" ref="E130:F130" si="68">E131+E132</f>
        <v>102110</v>
      </c>
      <c r="F130" s="279">
        <f t="shared" si="68"/>
        <v>121022.3</v>
      </c>
    </row>
    <row r="131" spans="1:6" ht="63">
      <c r="A131" s="4" t="s">
        <v>1849</v>
      </c>
      <c r="B131" s="269" t="s">
        <v>1948</v>
      </c>
      <c r="C131" s="270">
        <v>40000</v>
      </c>
      <c r="D131" s="270">
        <v>2500</v>
      </c>
      <c r="E131" s="271">
        <f t="shared" ref="E131:F137" si="69">C131/1000</f>
        <v>40</v>
      </c>
      <c r="F131" s="272">
        <f t="shared" si="69"/>
        <v>2.5</v>
      </c>
    </row>
    <row r="132" spans="1:6" ht="31.5">
      <c r="A132" s="4" t="s">
        <v>256</v>
      </c>
      <c r="B132" s="269" t="s">
        <v>246</v>
      </c>
      <c r="C132" s="270">
        <v>102070000</v>
      </c>
      <c r="D132" s="270">
        <v>121019846.03</v>
      </c>
      <c r="E132" s="271">
        <f t="shared" si="69"/>
        <v>102070</v>
      </c>
      <c r="F132" s="272">
        <f t="shared" si="69"/>
        <v>121019.8</v>
      </c>
    </row>
    <row r="133" spans="1:6" ht="63">
      <c r="A133" s="4" t="s">
        <v>101</v>
      </c>
      <c r="B133" s="269" t="s">
        <v>181</v>
      </c>
      <c r="C133" s="270">
        <v>624000</v>
      </c>
      <c r="D133" s="270">
        <v>624205.44999999995</v>
      </c>
      <c r="E133" s="271">
        <f t="shared" si="69"/>
        <v>624</v>
      </c>
      <c r="F133" s="272">
        <f t="shared" si="69"/>
        <v>624.20000000000005</v>
      </c>
    </row>
    <row r="134" spans="1:6" ht="63">
      <c r="A134" s="4" t="s">
        <v>1920</v>
      </c>
      <c r="B134" s="269" t="s">
        <v>209</v>
      </c>
      <c r="C134" s="270">
        <v>290000</v>
      </c>
      <c r="D134" s="270">
        <v>317000</v>
      </c>
      <c r="E134" s="271">
        <f t="shared" si="69"/>
        <v>290</v>
      </c>
      <c r="F134" s="272">
        <f t="shared" si="69"/>
        <v>317</v>
      </c>
    </row>
    <row r="135" spans="1:6" ht="78.75">
      <c r="A135" s="4" t="s">
        <v>375</v>
      </c>
      <c r="B135" s="269" t="s">
        <v>314</v>
      </c>
      <c r="C135" s="270">
        <v>0</v>
      </c>
      <c r="D135" s="270">
        <v>129092.39</v>
      </c>
      <c r="E135" s="271">
        <f t="shared" si="69"/>
        <v>0</v>
      </c>
      <c r="F135" s="272">
        <f t="shared" si="69"/>
        <v>129.1</v>
      </c>
    </row>
    <row r="136" spans="1:6" ht="78.75">
      <c r="A136" s="4" t="s">
        <v>313</v>
      </c>
      <c r="B136" s="269" t="s">
        <v>115</v>
      </c>
      <c r="C136" s="270">
        <v>0</v>
      </c>
      <c r="D136" s="270">
        <v>423482.48</v>
      </c>
      <c r="E136" s="271">
        <f t="shared" si="69"/>
        <v>0</v>
      </c>
      <c r="F136" s="272">
        <f t="shared" si="69"/>
        <v>423.5</v>
      </c>
    </row>
    <row r="137" spans="1:6" ht="47.25">
      <c r="A137" s="4" t="s">
        <v>282</v>
      </c>
      <c r="B137" s="269" t="s">
        <v>322</v>
      </c>
      <c r="C137" s="270">
        <v>356000</v>
      </c>
      <c r="D137" s="270">
        <v>833144.76</v>
      </c>
      <c r="E137" s="271">
        <f t="shared" si="69"/>
        <v>356</v>
      </c>
      <c r="F137" s="272">
        <f t="shared" si="69"/>
        <v>833.1</v>
      </c>
    </row>
    <row r="138" spans="1:6">
      <c r="A138" s="4" t="s">
        <v>366</v>
      </c>
      <c r="B138" s="269" t="s">
        <v>196</v>
      </c>
      <c r="C138" s="270">
        <f>C139+C140</f>
        <v>3495200</v>
      </c>
      <c r="D138" s="270">
        <f>D139+D140</f>
        <v>12458469.539999999</v>
      </c>
      <c r="E138" s="278">
        <f t="shared" ref="E138:F138" si="70">E139+E140</f>
        <v>3495.2</v>
      </c>
      <c r="F138" s="279">
        <f t="shared" si="70"/>
        <v>12458.5</v>
      </c>
    </row>
    <row r="139" spans="1:6" ht="31.5">
      <c r="A139" s="4" t="s">
        <v>51</v>
      </c>
      <c r="B139" s="269" t="s">
        <v>23</v>
      </c>
      <c r="C139" s="270">
        <v>0</v>
      </c>
      <c r="D139" s="270">
        <v>-166354.29</v>
      </c>
      <c r="E139" s="271">
        <f>C139/1000</f>
        <v>0</v>
      </c>
      <c r="F139" s="272">
        <f>D139/1000+0.1</f>
        <v>-166.3</v>
      </c>
    </row>
    <row r="140" spans="1:6">
      <c r="A140" s="4" t="s">
        <v>1949</v>
      </c>
      <c r="B140" s="269" t="s">
        <v>1950</v>
      </c>
      <c r="C140" s="270">
        <v>3495200</v>
      </c>
      <c r="D140" s="270">
        <f>D141+D142</f>
        <v>12624823.83</v>
      </c>
      <c r="E140" s="278">
        <f t="shared" ref="E140:F140" si="71">E141+E142</f>
        <v>3495.2</v>
      </c>
      <c r="F140" s="279">
        <f t="shared" si="71"/>
        <v>12624.8</v>
      </c>
    </row>
    <row r="141" spans="1:6" ht="31.5">
      <c r="A141" s="4" t="s">
        <v>193</v>
      </c>
      <c r="B141" s="269" t="s">
        <v>48</v>
      </c>
      <c r="C141" s="270">
        <v>3495200</v>
      </c>
      <c r="D141" s="270">
        <v>11771887.050000001</v>
      </c>
      <c r="E141" s="271">
        <f t="shared" ref="E141:F142" si="72">C141/1000</f>
        <v>3495.2</v>
      </c>
      <c r="F141" s="272">
        <f t="shared" si="72"/>
        <v>11771.9</v>
      </c>
    </row>
    <row r="142" spans="1:6" ht="141.75">
      <c r="A142" s="4" t="s">
        <v>1896</v>
      </c>
      <c r="B142" s="269" t="s">
        <v>1951</v>
      </c>
      <c r="C142" s="270">
        <v>0</v>
      </c>
      <c r="D142" s="270">
        <v>852936.78</v>
      </c>
      <c r="E142" s="271">
        <f t="shared" si="72"/>
        <v>0</v>
      </c>
      <c r="F142" s="272">
        <f t="shared" si="72"/>
        <v>852.9</v>
      </c>
    </row>
    <row r="143" spans="1:6">
      <c r="A143" s="4" t="s">
        <v>238</v>
      </c>
      <c r="B143" s="269" t="s">
        <v>373</v>
      </c>
      <c r="C143" s="270">
        <f>C144+C228+C232+C235+C243</f>
        <v>12291327767.309999</v>
      </c>
      <c r="D143" s="270">
        <f>D144+D228+D232+D235+D243</f>
        <v>12287293190.82</v>
      </c>
      <c r="E143" s="278">
        <f t="shared" ref="E143:F143" si="73">E144+E228+E232+E235+E243</f>
        <v>12291327.800000001</v>
      </c>
      <c r="F143" s="279">
        <f t="shared" si="73"/>
        <v>12287293.199999999</v>
      </c>
    </row>
    <row r="144" spans="1:6" ht="31.5">
      <c r="A144" s="4" t="s">
        <v>169</v>
      </c>
      <c r="B144" s="269" t="s">
        <v>296</v>
      </c>
      <c r="C144" s="270">
        <f>C145+C148+C185+C202</f>
        <v>12551536207.08</v>
      </c>
      <c r="D144" s="270">
        <f>D145+D148+D185+D202</f>
        <v>12547571772.27</v>
      </c>
      <c r="E144" s="278">
        <f t="shared" ref="E144:F144" si="74">E145+E148+E185+E202</f>
        <v>12551536.199999999</v>
      </c>
      <c r="F144" s="279">
        <f t="shared" si="74"/>
        <v>12547571.699999999</v>
      </c>
    </row>
    <row r="145" spans="1:6" ht="31.5">
      <c r="A145" s="4" t="s">
        <v>159</v>
      </c>
      <c r="B145" s="269" t="s">
        <v>59</v>
      </c>
      <c r="C145" s="270">
        <f>C146+C147</f>
        <v>8253472000</v>
      </c>
      <c r="D145" s="270">
        <f>D146+D147</f>
        <v>8253472000</v>
      </c>
      <c r="E145" s="278">
        <f t="shared" ref="E145:F145" si="75">E146+E147</f>
        <v>8253472</v>
      </c>
      <c r="F145" s="279">
        <f t="shared" si="75"/>
        <v>8253472</v>
      </c>
    </row>
    <row r="146" spans="1:6" ht="31.5">
      <c r="A146" s="4" t="s">
        <v>81</v>
      </c>
      <c r="B146" s="269" t="s">
        <v>73</v>
      </c>
      <c r="C146" s="270">
        <v>8055669000</v>
      </c>
      <c r="D146" s="270">
        <v>8055669000</v>
      </c>
      <c r="E146" s="271">
        <f t="shared" ref="E146:F147" si="76">C146/1000</f>
        <v>8055669</v>
      </c>
      <c r="F146" s="272">
        <f t="shared" si="76"/>
        <v>8055669</v>
      </c>
    </row>
    <row r="147" spans="1:6" ht="31.5">
      <c r="A147" s="4" t="s">
        <v>362</v>
      </c>
      <c r="B147" s="269" t="s">
        <v>339</v>
      </c>
      <c r="C147" s="270">
        <v>197803000</v>
      </c>
      <c r="D147" s="270">
        <v>197803000</v>
      </c>
      <c r="E147" s="271">
        <f t="shared" si="76"/>
        <v>197803</v>
      </c>
      <c r="F147" s="272">
        <f t="shared" si="76"/>
        <v>197803</v>
      </c>
    </row>
    <row r="148" spans="1:6" ht="31.5">
      <c r="A148" s="4" t="s">
        <v>289</v>
      </c>
      <c r="B148" s="269" t="s">
        <v>126</v>
      </c>
      <c r="C148" s="270">
        <f>C149+C150+C151+C152+C153+C154+C155+C156+C157+C158+C159+C160+C161+C162+C163+C164+C165+C166+C167+C168+C169+C170+C171+C172+C173+C174+C175+C176+C177+C178+C179+C180+C181+C182+C183+C184</f>
        <v>1308529032.45</v>
      </c>
      <c r="D148" s="270">
        <f>D149+D150+D151+D152+D153+D154+D155+D156+D157+D158+D159+D160+D161+D162+D163+D164+D165+D166+D167+D168+D169+D170+D171+D172+D173+D174+D175+D176+D177+D178+D179+D180+D181+D182+D183+D184</f>
        <v>1312245887.3199999</v>
      </c>
      <c r="E148" s="278">
        <f t="shared" ref="E148:F148" si="77">E149+E150+E151+E152+E153+E154+E155+E156+E157+E158+E159+E160+E161+E162+E163+E164+E165+E166+E167+E168+E169+E170+E171+E172+E173+E174+E175+E176+E177+E178+E179+E180+E181+E182+E183+E184</f>
        <v>1308529</v>
      </c>
      <c r="F148" s="279">
        <f t="shared" si="77"/>
        <v>1312245.8999999999</v>
      </c>
    </row>
    <row r="149" spans="1:6" ht="47.25">
      <c r="A149" s="4" t="s">
        <v>200</v>
      </c>
      <c r="B149" s="269" t="s">
        <v>39</v>
      </c>
      <c r="C149" s="270">
        <v>24105695</v>
      </c>
      <c r="D149" s="270">
        <v>24105695</v>
      </c>
      <c r="E149" s="271">
        <f t="shared" ref="E149:F184" si="78">C149/1000</f>
        <v>24105.7</v>
      </c>
      <c r="F149" s="272">
        <f t="shared" si="78"/>
        <v>24105.7</v>
      </c>
    </row>
    <row r="150" spans="1:6" ht="47.25">
      <c r="A150" s="4" t="s">
        <v>172</v>
      </c>
      <c r="B150" s="269" t="s">
        <v>61</v>
      </c>
      <c r="C150" s="270">
        <v>7218000</v>
      </c>
      <c r="D150" s="270">
        <v>7218000</v>
      </c>
      <c r="E150" s="271">
        <f t="shared" si="78"/>
        <v>7218</v>
      </c>
      <c r="F150" s="272">
        <f t="shared" si="78"/>
        <v>7218</v>
      </c>
    </row>
    <row r="151" spans="1:6" ht="31.5">
      <c r="A151" s="4" t="s">
        <v>2</v>
      </c>
      <c r="B151" s="269" t="s">
        <v>108</v>
      </c>
      <c r="C151" s="270">
        <v>74366382</v>
      </c>
      <c r="D151" s="270">
        <v>74366382</v>
      </c>
      <c r="E151" s="271">
        <f t="shared" si="78"/>
        <v>74366.399999999994</v>
      </c>
      <c r="F151" s="272">
        <f t="shared" si="78"/>
        <v>74366.399999999994</v>
      </c>
    </row>
    <row r="152" spans="1:6" ht="31.5">
      <c r="A152" s="4" t="s">
        <v>183</v>
      </c>
      <c r="B152" s="269" t="s">
        <v>79</v>
      </c>
      <c r="C152" s="270">
        <v>600000</v>
      </c>
      <c r="D152" s="270">
        <v>600000</v>
      </c>
      <c r="E152" s="271">
        <f t="shared" si="78"/>
        <v>600</v>
      </c>
      <c r="F152" s="272">
        <f t="shared" si="78"/>
        <v>600</v>
      </c>
    </row>
    <row r="153" spans="1:6" ht="47.25">
      <c r="A153" s="4" t="s">
        <v>1876</v>
      </c>
      <c r="B153" s="269" t="s">
        <v>24</v>
      </c>
      <c r="C153" s="270">
        <v>611025800</v>
      </c>
      <c r="D153" s="270">
        <v>611025800</v>
      </c>
      <c r="E153" s="271">
        <f t="shared" si="78"/>
        <v>611025.80000000005</v>
      </c>
      <c r="F153" s="272">
        <f t="shared" si="78"/>
        <v>611025.80000000005</v>
      </c>
    </row>
    <row r="154" spans="1:6" ht="31.5">
      <c r="A154" s="4" t="s">
        <v>56</v>
      </c>
      <c r="B154" s="269" t="s">
        <v>290</v>
      </c>
      <c r="C154" s="270">
        <v>2071700</v>
      </c>
      <c r="D154" s="270">
        <v>2071700</v>
      </c>
      <c r="E154" s="271">
        <f t="shared" si="78"/>
        <v>2071.6999999999998</v>
      </c>
      <c r="F154" s="272">
        <f t="shared" si="78"/>
        <v>2071.6999999999998</v>
      </c>
    </row>
    <row r="155" spans="1:6" ht="94.5">
      <c r="A155" s="4" t="s">
        <v>1907</v>
      </c>
      <c r="B155" s="269" t="s">
        <v>141</v>
      </c>
      <c r="C155" s="270">
        <v>2842200</v>
      </c>
      <c r="D155" s="270">
        <v>9342200</v>
      </c>
      <c r="E155" s="271">
        <f t="shared" si="78"/>
        <v>2842.2</v>
      </c>
      <c r="F155" s="272">
        <f t="shared" si="78"/>
        <v>9342.2000000000007</v>
      </c>
    </row>
    <row r="156" spans="1:6" ht="63">
      <c r="A156" s="4" t="s">
        <v>341</v>
      </c>
      <c r="B156" s="269" t="s">
        <v>99</v>
      </c>
      <c r="C156" s="270">
        <v>7533057</v>
      </c>
      <c r="D156" s="270">
        <v>7533057</v>
      </c>
      <c r="E156" s="271">
        <f>C156/1000-0.1</f>
        <v>7533</v>
      </c>
      <c r="F156" s="272">
        <f>D156/1000-0.1</f>
        <v>7533</v>
      </c>
    </row>
    <row r="157" spans="1:6" ht="63">
      <c r="A157" s="4" t="s">
        <v>245</v>
      </c>
      <c r="B157" s="269" t="s">
        <v>357</v>
      </c>
      <c r="C157" s="270">
        <v>62033900</v>
      </c>
      <c r="D157" s="270">
        <v>62033900</v>
      </c>
      <c r="E157" s="271">
        <f t="shared" si="78"/>
        <v>62033.9</v>
      </c>
      <c r="F157" s="272">
        <f t="shared" si="78"/>
        <v>62033.9</v>
      </c>
    </row>
    <row r="158" spans="1:6" ht="31.5">
      <c r="A158" s="4" t="s">
        <v>275</v>
      </c>
      <c r="B158" s="269" t="s">
        <v>287</v>
      </c>
      <c r="C158" s="270">
        <v>570000</v>
      </c>
      <c r="D158" s="270">
        <v>570000</v>
      </c>
      <c r="E158" s="271">
        <f t="shared" si="78"/>
        <v>570</v>
      </c>
      <c r="F158" s="272">
        <f t="shared" si="78"/>
        <v>570</v>
      </c>
    </row>
    <row r="159" spans="1:6" ht="47.25">
      <c r="A159" s="4" t="s">
        <v>176</v>
      </c>
      <c r="B159" s="269" t="s">
        <v>175</v>
      </c>
      <c r="C159" s="270">
        <v>400700</v>
      </c>
      <c r="D159" s="270">
        <v>400700</v>
      </c>
      <c r="E159" s="271">
        <f t="shared" si="78"/>
        <v>400.7</v>
      </c>
      <c r="F159" s="272">
        <f t="shared" si="78"/>
        <v>400.7</v>
      </c>
    </row>
    <row r="160" spans="1:6" ht="47.25">
      <c r="A160" s="4" t="s">
        <v>372</v>
      </c>
      <c r="B160" s="269" t="s">
        <v>116</v>
      </c>
      <c r="C160" s="270">
        <v>8203500</v>
      </c>
      <c r="D160" s="270">
        <v>8203500</v>
      </c>
      <c r="E160" s="271">
        <f t="shared" si="78"/>
        <v>8203.5</v>
      </c>
      <c r="F160" s="272">
        <f t="shared" si="78"/>
        <v>8203.5</v>
      </c>
    </row>
    <row r="161" spans="1:6" ht="47.25">
      <c r="A161" s="4" t="s">
        <v>1878</v>
      </c>
      <c r="B161" s="269" t="s">
        <v>1952</v>
      </c>
      <c r="C161" s="270">
        <v>575200</v>
      </c>
      <c r="D161" s="270">
        <v>575200</v>
      </c>
      <c r="E161" s="271">
        <f>C161/1000</f>
        <v>575.20000000000005</v>
      </c>
      <c r="F161" s="272">
        <f t="shared" si="78"/>
        <v>575.20000000000005</v>
      </c>
    </row>
    <row r="162" spans="1:6" ht="63">
      <c r="A162" s="4" t="s">
        <v>89</v>
      </c>
      <c r="B162" s="269" t="s">
        <v>41</v>
      </c>
      <c r="C162" s="270">
        <v>5143900</v>
      </c>
      <c r="D162" s="270">
        <v>4640259.1500000004</v>
      </c>
      <c r="E162" s="271">
        <f t="shared" si="78"/>
        <v>5143.8999999999996</v>
      </c>
      <c r="F162" s="272">
        <f t="shared" si="78"/>
        <v>4640.3</v>
      </c>
    </row>
    <row r="163" spans="1:6" ht="63">
      <c r="A163" s="4" t="s">
        <v>145</v>
      </c>
      <c r="B163" s="269" t="s">
        <v>369</v>
      </c>
      <c r="C163" s="270">
        <v>1131200</v>
      </c>
      <c r="D163" s="270">
        <v>1131200</v>
      </c>
      <c r="E163" s="271">
        <f t="shared" si="78"/>
        <v>1131.2</v>
      </c>
      <c r="F163" s="272">
        <f t="shared" si="78"/>
        <v>1131.2</v>
      </c>
    </row>
    <row r="164" spans="1:6" ht="47.25">
      <c r="A164" s="4" t="s">
        <v>166</v>
      </c>
      <c r="B164" s="269" t="s">
        <v>230</v>
      </c>
      <c r="C164" s="270">
        <v>24893700</v>
      </c>
      <c r="D164" s="270">
        <v>24893700</v>
      </c>
      <c r="E164" s="271">
        <f t="shared" si="78"/>
        <v>24893.7</v>
      </c>
      <c r="F164" s="272">
        <f t="shared" si="78"/>
        <v>24893.7</v>
      </c>
    </row>
    <row r="165" spans="1:6" ht="31.5">
      <c r="A165" s="4" t="s">
        <v>45</v>
      </c>
      <c r="B165" s="269" t="s">
        <v>182</v>
      </c>
      <c r="C165" s="270">
        <v>19543700</v>
      </c>
      <c r="D165" s="270">
        <v>19543700</v>
      </c>
      <c r="E165" s="271">
        <f t="shared" si="78"/>
        <v>19543.7</v>
      </c>
      <c r="F165" s="272">
        <f t="shared" si="78"/>
        <v>19543.7</v>
      </c>
    </row>
    <row r="166" spans="1:6" ht="47.25">
      <c r="A166" s="4" t="s">
        <v>308</v>
      </c>
      <c r="B166" s="269" t="s">
        <v>124</v>
      </c>
      <c r="C166" s="270">
        <v>8731200</v>
      </c>
      <c r="D166" s="270">
        <v>8731200</v>
      </c>
      <c r="E166" s="271">
        <f t="shared" si="78"/>
        <v>8731.2000000000007</v>
      </c>
      <c r="F166" s="272">
        <f t="shared" si="78"/>
        <v>8731.2000000000007</v>
      </c>
    </row>
    <row r="167" spans="1:6" ht="31.5">
      <c r="A167" s="4" t="s">
        <v>370</v>
      </c>
      <c r="B167" s="269" t="s">
        <v>64</v>
      </c>
      <c r="C167" s="270">
        <v>20748700</v>
      </c>
      <c r="D167" s="270">
        <v>20748700</v>
      </c>
      <c r="E167" s="271">
        <f t="shared" si="78"/>
        <v>20748.7</v>
      </c>
      <c r="F167" s="272">
        <f t="shared" si="78"/>
        <v>20748.7</v>
      </c>
    </row>
    <row r="168" spans="1:6" ht="47.25">
      <c r="A168" s="4" t="s">
        <v>1953</v>
      </c>
      <c r="B168" s="269" t="s">
        <v>4</v>
      </c>
      <c r="C168" s="270">
        <v>34026300</v>
      </c>
      <c r="D168" s="270">
        <v>34026300</v>
      </c>
      <c r="E168" s="271">
        <f t="shared" si="78"/>
        <v>34026.300000000003</v>
      </c>
      <c r="F168" s="272">
        <f t="shared" si="78"/>
        <v>34026.300000000003</v>
      </c>
    </row>
    <row r="169" spans="1:6" ht="63">
      <c r="A169" s="4" t="s">
        <v>305</v>
      </c>
      <c r="B169" s="269" t="s">
        <v>121</v>
      </c>
      <c r="C169" s="270">
        <v>3195800</v>
      </c>
      <c r="D169" s="270">
        <v>951475.27</v>
      </c>
      <c r="E169" s="271">
        <f t="shared" si="78"/>
        <v>3195.8</v>
      </c>
      <c r="F169" s="272">
        <f t="shared" si="78"/>
        <v>951.5</v>
      </c>
    </row>
    <row r="170" spans="1:6" ht="31.5">
      <c r="A170" s="4" t="s">
        <v>30</v>
      </c>
      <c r="B170" s="269" t="s">
        <v>329</v>
      </c>
      <c r="C170" s="270">
        <v>8774300</v>
      </c>
      <c r="D170" s="270">
        <v>8774300</v>
      </c>
      <c r="E170" s="271">
        <f t="shared" si="78"/>
        <v>8774.2999999999993</v>
      </c>
      <c r="F170" s="272">
        <f t="shared" si="78"/>
        <v>8774.2999999999993</v>
      </c>
    </row>
    <row r="171" spans="1:6" ht="47.25">
      <c r="A171" s="4" t="s">
        <v>137</v>
      </c>
      <c r="B171" s="269" t="s">
        <v>253</v>
      </c>
      <c r="C171" s="270">
        <v>9000000</v>
      </c>
      <c r="D171" s="270">
        <v>9000000</v>
      </c>
      <c r="E171" s="271">
        <f t="shared" si="78"/>
        <v>9000</v>
      </c>
      <c r="F171" s="272">
        <f t="shared" si="78"/>
        <v>9000</v>
      </c>
    </row>
    <row r="172" spans="1:6" ht="47.25">
      <c r="A172" s="4" t="s">
        <v>11</v>
      </c>
      <c r="B172" s="269" t="s">
        <v>199</v>
      </c>
      <c r="C172" s="270">
        <v>138200</v>
      </c>
      <c r="D172" s="270">
        <v>103020.45</v>
      </c>
      <c r="E172" s="271">
        <f t="shared" si="78"/>
        <v>138.19999999999999</v>
      </c>
      <c r="F172" s="272">
        <f t="shared" si="78"/>
        <v>103</v>
      </c>
    </row>
    <row r="173" spans="1:6" ht="31.5">
      <c r="A173" s="4" t="s">
        <v>261</v>
      </c>
      <c r="B173" s="269" t="s">
        <v>76</v>
      </c>
      <c r="C173" s="270">
        <v>44655000</v>
      </c>
      <c r="D173" s="270">
        <v>44655000</v>
      </c>
      <c r="E173" s="271">
        <f t="shared" si="78"/>
        <v>44655</v>
      </c>
      <c r="F173" s="272">
        <f t="shared" si="78"/>
        <v>44655</v>
      </c>
    </row>
    <row r="174" spans="1:6" ht="31.5">
      <c r="A174" s="4" t="s">
        <v>276</v>
      </c>
      <c r="B174" s="269" t="s">
        <v>14</v>
      </c>
      <c r="C174" s="270">
        <v>36992000</v>
      </c>
      <c r="D174" s="270">
        <v>36992000</v>
      </c>
      <c r="E174" s="271">
        <f t="shared" si="78"/>
        <v>36992</v>
      </c>
      <c r="F174" s="272">
        <f t="shared" si="78"/>
        <v>36992</v>
      </c>
    </row>
    <row r="175" spans="1:6" ht="47.25">
      <c r="A175" s="4" t="s">
        <v>285</v>
      </c>
      <c r="B175" s="269" t="s">
        <v>344</v>
      </c>
      <c r="C175" s="270">
        <v>95097100</v>
      </c>
      <c r="D175" s="270">
        <v>95097100</v>
      </c>
      <c r="E175" s="271">
        <f t="shared" si="78"/>
        <v>95097.1</v>
      </c>
      <c r="F175" s="272">
        <f t="shared" si="78"/>
        <v>95097.1</v>
      </c>
    </row>
    <row r="176" spans="1:6" ht="78.75">
      <c r="A176" s="4" t="s">
        <v>27</v>
      </c>
      <c r="B176" s="269" t="s">
        <v>268</v>
      </c>
      <c r="C176" s="270">
        <v>3090900</v>
      </c>
      <c r="D176" s="270">
        <v>3090900</v>
      </c>
      <c r="E176" s="271">
        <f t="shared" si="78"/>
        <v>3090.9</v>
      </c>
      <c r="F176" s="272">
        <f t="shared" si="78"/>
        <v>3090.9</v>
      </c>
    </row>
    <row r="177" spans="1:6" ht="31.5">
      <c r="A177" s="4" t="s">
        <v>188</v>
      </c>
      <c r="B177" s="269" t="s">
        <v>130</v>
      </c>
      <c r="C177" s="270">
        <v>122423900</v>
      </c>
      <c r="D177" s="270">
        <v>122423900</v>
      </c>
      <c r="E177" s="271">
        <f t="shared" si="78"/>
        <v>122423.9</v>
      </c>
      <c r="F177" s="272">
        <f t="shared" si="78"/>
        <v>122423.9</v>
      </c>
    </row>
    <row r="178" spans="1:6" ht="47.25">
      <c r="A178" s="4" t="s">
        <v>1954</v>
      </c>
      <c r="B178" s="269" t="s">
        <v>262</v>
      </c>
      <c r="C178" s="270">
        <v>1331600</v>
      </c>
      <c r="D178" s="270">
        <v>1331600</v>
      </c>
      <c r="E178" s="271">
        <f t="shared" si="78"/>
        <v>1331.6</v>
      </c>
      <c r="F178" s="272">
        <f t="shared" si="78"/>
        <v>1331.6</v>
      </c>
    </row>
    <row r="179" spans="1:6" ht="31.5">
      <c r="A179" s="4" t="s">
        <v>186</v>
      </c>
      <c r="B179" s="269" t="s">
        <v>273</v>
      </c>
      <c r="C179" s="270">
        <v>30000000</v>
      </c>
      <c r="D179" s="270">
        <v>30000000</v>
      </c>
      <c r="E179" s="271">
        <f t="shared" si="78"/>
        <v>30000</v>
      </c>
      <c r="F179" s="272">
        <f t="shared" si="78"/>
        <v>30000</v>
      </c>
    </row>
    <row r="180" spans="1:6" ht="47.25">
      <c r="A180" s="4" t="s">
        <v>1898</v>
      </c>
      <c r="B180" s="269" t="s">
        <v>1955</v>
      </c>
      <c r="C180" s="270">
        <v>12799598.449999999</v>
      </c>
      <c r="D180" s="270">
        <v>12799598.449999999</v>
      </c>
      <c r="E180" s="271">
        <f t="shared" si="78"/>
        <v>12799.6</v>
      </c>
      <c r="F180" s="272">
        <f t="shared" si="78"/>
        <v>12799.6</v>
      </c>
    </row>
    <row r="181" spans="1:6" ht="47.25">
      <c r="A181" s="4" t="s">
        <v>1911</v>
      </c>
      <c r="B181" s="269" t="s">
        <v>1956</v>
      </c>
      <c r="C181" s="270">
        <v>2276500</v>
      </c>
      <c r="D181" s="270">
        <v>2276500</v>
      </c>
      <c r="E181" s="271">
        <f t="shared" si="78"/>
        <v>2276.5</v>
      </c>
      <c r="F181" s="272">
        <f t="shared" si="78"/>
        <v>2276.5</v>
      </c>
    </row>
    <row r="182" spans="1:6" ht="31.5">
      <c r="A182" s="4" t="s">
        <v>1884</v>
      </c>
      <c r="B182" s="269" t="s">
        <v>1957</v>
      </c>
      <c r="C182" s="270">
        <v>1537700</v>
      </c>
      <c r="D182" s="270">
        <v>1537700</v>
      </c>
      <c r="E182" s="271">
        <f t="shared" si="78"/>
        <v>1537.7</v>
      </c>
      <c r="F182" s="272">
        <f t="shared" si="78"/>
        <v>1537.7</v>
      </c>
    </row>
    <row r="183" spans="1:6" ht="47.25">
      <c r="A183" s="4" t="s">
        <v>1886</v>
      </c>
      <c r="B183" s="269" t="s">
        <v>1958</v>
      </c>
      <c r="C183" s="270">
        <v>20191000</v>
      </c>
      <c r="D183" s="270">
        <v>20191000</v>
      </c>
      <c r="E183" s="271">
        <f t="shared" si="78"/>
        <v>20191</v>
      </c>
      <c r="F183" s="272">
        <f t="shared" si="78"/>
        <v>20191</v>
      </c>
    </row>
    <row r="184" spans="1:6" ht="47.25">
      <c r="A184" s="4" t="s">
        <v>1888</v>
      </c>
      <c r="B184" s="269" t="s">
        <v>1959</v>
      </c>
      <c r="C184" s="270">
        <v>1260600</v>
      </c>
      <c r="D184" s="270">
        <v>1260600</v>
      </c>
      <c r="E184" s="271">
        <f t="shared" si="78"/>
        <v>1260.5999999999999</v>
      </c>
      <c r="F184" s="272">
        <f t="shared" si="78"/>
        <v>1260.5999999999999</v>
      </c>
    </row>
    <row r="185" spans="1:6" ht="31.5">
      <c r="A185" s="4" t="s">
        <v>225</v>
      </c>
      <c r="B185" s="269" t="s">
        <v>250</v>
      </c>
      <c r="C185" s="270">
        <f>SUM(C186:C201)</f>
        <v>1107710850</v>
      </c>
      <c r="D185" s="270">
        <f>SUM(D186:D201)</f>
        <v>1082126172.73</v>
      </c>
      <c r="E185" s="278">
        <f t="shared" ref="E185:F185" si="79">SUM(E186:E201)</f>
        <v>1107710.8999999999</v>
      </c>
      <c r="F185" s="279">
        <f t="shared" si="79"/>
        <v>1082126.1000000001</v>
      </c>
    </row>
    <row r="186" spans="1:6" ht="31.5">
      <c r="A186" s="4" t="s">
        <v>194</v>
      </c>
      <c r="B186" s="269" t="s">
        <v>267</v>
      </c>
      <c r="C186" s="270">
        <v>239393300</v>
      </c>
      <c r="D186" s="270">
        <v>213897542.72</v>
      </c>
      <c r="E186" s="271">
        <f t="shared" ref="E186:F201" si="80">C186/1000</f>
        <v>239393.3</v>
      </c>
      <c r="F186" s="272">
        <f t="shared" si="80"/>
        <v>213897.5</v>
      </c>
    </row>
    <row r="187" spans="1:6" ht="63">
      <c r="A187" s="4" t="s">
        <v>143</v>
      </c>
      <c r="B187" s="269" t="s">
        <v>94</v>
      </c>
      <c r="C187" s="270">
        <v>8617550</v>
      </c>
      <c r="D187" s="270">
        <v>8898679.6999999993</v>
      </c>
      <c r="E187" s="271">
        <f t="shared" si="80"/>
        <v>8617.6</v>
      </c>
      <c r="F187" s="272">
        <f t="shared" si="80"/>
        <v>8898.7000000000007</v>
      </c>
    </row>
    <row r="188" spans="1:6" ht="63">
      <c r="A188" s="4" t="s">
        <v>361</v>
      </c>
      <c r="B188" s="269" t="s">
        <v>295</v>
      </c>
      <c r="C188" s="270">
        <v>28500</v>
      </c>
      <c r="D188" s="270">
        <v>28048.080000000002</v>
      </c>
      <c r="E188" s="271">
        <f t="shared" si="80"/>
        <v>28.5</v>
      </c>
      <c r="F188" s="272">
        <f>D188/1000</f>
        <v>28</v>
      </c>
    </row>
    <row r="189" spans="1:6" ht="63">
      <c r="A189" s="4" t="s">
        <v>71</v>
      </c>
      <c r="B189" s="269" t="s">
        <v>226</v>
      </c>
      <c r="C189" s="270">
        <v>20100</v>
      </c>
      <c r="D189" s="270">
        <v>0</v>
      </c>
      <c r="E189" s="271">
        <f t="shared" si="80"/>
        <v>20.100000000000001</v>
      </c>
      <c r="F189" s="272">
        <f t="shared" si="80"/>
        <v>0</v>
      </c>
    </row>
    <row r="190" spans="1:6" ht="47.25">
      <c r="A190" s="4" t="s">
        <v>55</v>
      </c>
      <c r="B190" s="269" t="s">
        <v>376</v>
      </c>
      <c r="C190" s="270">
        <v>6112500</v>
      </c>
      <c r="D190" s="270">
        <v>6112285</v>
      </c>
      <c r="E190" s="271">
        <f t="shared" si="80"/>
        <v>6112.5</v>
      </c>
      <c r="F190" s="272">
        <f t="shared" si="80"/>
        <v>6112.3</v>
      </c>
    </row>
    <row r="191" spans="1:6" ht="31.5">
      <c r="A191" s="4" t="s">
        <v>365</v>
      </c>
      <c r="B191" s="269" t="s">
        <v>187</v>
      </c>
      <c r="C191" s="270">
        <v>255230900</v>
      </c>
      <c r="D191" s="270">
        <v>254869818.30000001</v>
      </c>
      <c r="E191" s="271">
        <f t="shared" si="80"/>
        <v>255230.9</v>
      </c>
      <c r="F191" s="272">
        <f t="shared" si="80"/>
        <v>254869.8</v>
      </c>
    </row>
    <row r="192" spans="1:6" ht="31.5">
      <c r="A192" s="4" t="s">
        <v>111</v>
      </c>
      <c r="B192" s="269" t="s">
        <v>128</v>
      </c>
      <c r="C192" s="270">
        <v>38121600</v>
      </c>
      <c r="D192" s="270">
        <v>38121598.939999998</v>
      </c>
      <c r="E192" s="271">
        <f t="shared" si="80"/>
        <v>38121.599999999999</v>
      </c>
      <c r="F192" s="272">
        <f t="shared" si="80"/>
        <v>38121.599999999999</v>
      </c>
    </row>
    <row r="193" spans="1:6" ht="47.25">
      <c r="A193" s="4" t="s">
        <v>44</v>
      </c>
      <c r="B193" s="269" t="s">
        <v>306</v>
      </c>
      <c r="C193" s="270">
        <v>7477600</v>
      </c>
      <c r="D193" s="270">
        <v>7477600</v>
      </c>
      <c r="E193" s="271">
        <f t="shared" si="80"/>
        <v>7477.6</v>
      </c>
      <c r="F193" s="272">
        <f t="shared" si="80"/>
        <v>7477.6</v>
      </c>
    </row>
    <row r="194" spans="1:6" ht="47.25">
      <c r="A194" s="4" t="s">
        <v>307</v>
      </c>
      <c r="B194" s="269" t="s">
        <v>6</v>
      </c>
      <c r="C194" s="270">
        <v>122002500</v>
      </c>
      <c r="D194" s="270">
        <v>122002500</v>
      </c>
      <c r="E194" s="271">
        <f t="shared" si="80"/>
        <v>122002.5</v>
      </c>
      <c r="F194" s="272">
        <f t="shared" si="80"/>
        <v>122002.5</v>
      </c>
    </row>
    <row r="195" spans="1:6" ht="78.75">
      <c r="A195" s="4" t="s">
        <v>131</v>
      </c>
      <c r="B195" s="269" t="s">
        <v>47</v>
      </c>
      <c r="C195" s="270">
        <v>6779300</v>
      </c>
      <c r="D195" s="270">
        <v>6750971.0899999999</v>
      </c>
      <c r="E195" s="271">
        <f t="shared" si="80"/>
        <v>6779.3</v>
      </c>
      <c r="F195" s="272">
        <f t="shared" si="80"/>
        <v>6751</v>
      </c>
    </row>
    <row r="196" spans="1:6" ht="78.75">
      <c r="A196" s="4" t="s">
        <v>98</v>
      </c>
      <c r="B196" s="269" t="s">
        <v>87</v>
      </c>
      <c r="C196" s="270">
        <v>56115300</v>
      </c>
      <c r="D196" s="270">
        <v>56432000</v>
      </c>
      <c r="E196" s="271">
        <f t="shared" si="80"/>
        <v>56115.3</v>
      </c>
      <c r="F196" s="272">
        <f t="shared" si="80"/>
        <v>56432</v>
      </c>
    </row>
    <row r="197" spans="1:6" ht="94.5">
      <c r="A197" s="4" t="s">
        <v>160</v>
      </c>
      <c r="B197" s="269" t="s">
        <v>20</v>
      </c>
      <c r="C197" s="270">
        <v>31057400</v>
      </c>
      <c r="D197" s="270">
        <v>31057400</v>
      </c>
      <c r="E197" s="271">
        <f t="shared" si="80"/>
        <v>31057.4</v>
      </c>
      <c r="F197" s="272">
        <f t="shared" si="80"/>
        <v>31057.4</v>
      </c>
    </row>
    <row r="198" spans="1:6" ht="78.75">
      <c r="A198" s="4" t="s">
        <v>173</v>
      </c>
      <c r="B198" s="269" t="s">
        <v>195</v>
      </c>
      <c r="C198" s="270">
        <v>10754600</v>
      </c>
      <c r="D198" s="270">
        <v>10754600</v>
      </c>
      <c r="E198" s="271">
        <f t="shared" si="80"/>
        <v>10754.6</v>
      </c>
      <c r="F198" s="272">
        <f t="shared" si="80"/>
        <v>10754.6</v>
      </c>
    </row>
    <row r="199" spans="1:6" ht="94.5">
      <c r="A199" s="4" t="s">
        <v>318</v>
      </c>
      <c r="B199" s="269" t="s">
        <v>264</v>
      </c>
      <c r="C199" s="270">
        <v>287241400</v>
      </c>
      <c r="D199" s="270">
        <v>287241400</v>
      </c>
      <c r="E199" s="271">
        <f t="shared" si="80"/>
        <v>287241.40000000002</v>
      </c>
      <c r="F199" s="272">
        <f t="shared" si="80"/>
        <v>287241.40000000002</v>
      </c>
    </row>
    <row r="200" spans="1:6" ht="63">
      <c r="A200" s="4" t="s">
        <v>1908</v>
      </c>
      <c r="B200" s="269" t="s">
        <v>1960</v>
      </c>
      <c r="C200" s="270">
        <v>667100</v>
      </c>
      <c r="D200" s="270">
        <v>667100</v>
      </c>
      <c r="E200" s="271">
        <f t="shared" si="80"/>
        <v>667.1</v>
      </c>
      <c r="F200" s="272">
        <f t="shared" si="80"/>
        <v>667.1</v>
      </c>
    </row>
    <row r="201" spans="1:6">
      <c r="A201" s="4" t="s">
        <v>367</v>
      </c>
      <c r="B201" s="269" t="s">
        <v>239</v>
      </c>
      <c r="C201" s="270">
        <v>38091200</v>
      </c>
      <c r="D201" s="270">
        <v>37814628.899999999</v>
      </c>
      <c r="E201" s="271">
        <f t="shared" si="80"/>
        <v>38091.199999999997</v>
      </c>
      <c r="F201" s="272">
        <f t="shared" si="80"/>
        <v>37814.6</v>
      </c>
    </row>
    <row r="202" spans="1:6">
      <c r="A202" s="4" t="s">
        <v>42</v>
      </c>
      <c r="B202" s="269" t="s">
        <v>331</v>
      </c>
      <c r="C202" s="270">
        <f>C203+C204+C205+C206+C207+C208+C209+C210+C211+C212+C213+C214+C215+C216+C217+C218+C219+C220+C221+C222+C223+C224+C225+C226+C227</f>
        <v>1881824324.6300001</v>
      </c>
      <c r="D202" s="270">
        <f>D203+D204+D205+D206+D207+D208+D209+D210+D211+D212+D213+D214+D215+D216+D217+D218+D219+D220+D221+D222+D223+D224+D225+D226+D227</f>
        <v>1899727712.22</v>
      </c>
      <c r="E202" s="278">
        <f t="shared" ref="E202:F202" si="81">E203+E204+E205+E206+E207+E208+E209+E210+E211+E212+E213+E214+E215+E216+E217+E218+E219+E220+E221+E222+E223+E224+E225+E226+E227</f>
        <v>1881824.3</v>
      </c>
      <c r="F202" s="279">
        <f t="shared" si="81"/>
        <v>1899727.7</v>
      </c>
    </row>
    <row r="203" spans="1:6" ht="47.25">
      <c r="A203" s="4" t="s">
        <v>205</v>
      </c>
      <c r="B203" s="269" t="s">
        <v>28</v>
      </c>
      <c r="C203" s="270">
        <v>1945672.44</v>
      </c>
      <c r="D203" s="270">
        <v>1893989.55</v>
      </c>
      <c r="E203" s="271">
        <f t="shared" ref="E203:F227" si="82">C203/1000</f>
        <v>1945.7</v>
      </c>
      <c r="F203" s="272">
        <f t="shared" si="82"/>
        <v>1894</v>
      </c>
    </row>
    <row r="204" spans="1:6" ht="47.25">
      <c r="A204" s="4" t="s">
        <v>66</v>
      </c>
      <c r="B204" s="269" t="s">
        <v>356</v>
      </c>
      <c r="C204" s="270">
        <v>3836958.09</v>
      </c>
      <c r="D204" s="270">
        <v>3791932.68</v>
      </c>
      <c r="E204" s="271">
        <f>C204/1000-0.1</f>
        <v>3836.9</v>
      </c>
      <c r="F204" s="272">
        <f t="shared" si="82"/>
        <v>3791.9</v>
      </c>
    </row>
    <row r="205" spans="1:6" ht="63">
      <c r="A205" s="4" t="s">
        <v>167</v>
      </c>
      <c r="B205" s="269" t="s">
        <v>3</v>
      </c>
      <c r="C205" s="270">
        <v>31661000</v>
      </c>
      <c r="D205" s="270">
        <v>31661000</v>
      </c>
      <c r="E205" s="271">
        <f t="shared" si="82"/>
        <v>31661</v>
      </c>
      <c r="F205" s="272">
        <f t="shared" si="82"/>
        <v>31661</v>
      </c>
    </row>
    <row r="206" spans="1:6" ht="63">
      <c r="A206" s="4" t="s">
        <v>1873</v>
      </c>
      <c r="B206" s="269" t="s">
        <v>1961</v>
      </c>
      <c r="C206" s="270">
        <v>64800</v>
      </c>
      <c r="D206" s="270">
        <v>64800</v>
      </c>
      <c r="E206" s="271">
        <f t="shared" si="82"/>
        <v>64.8</v>
      </c>
      <c r="F206" s="272">
        <f t="shared" si="82"/>
        <v>64.8</v>
      </c>
    </row>
    <row r="207" spans="1:6" ht="78.75">
      <c r="A207" s="4" t="s">
        <v>1875</v>
      </c>
      <c r="B207" s="269" t="s">
        <v>278</v>
      </c>
      <c r="C207" s="270">
        <v>548082.1</v>
      </c>
      <c r="D207" s="270">
        <v>548082.1</v>
      </c>
      <c r="E207" s="271">
        <f t="shared" si="82"/>
        <v>548.1</v>
      </c>
      <c r="F207" s="272">
        <f t="shared" si="82"/>
        <v>548.1</v>
      </c>
    </row>
    <row r="208" spans="1:6" ht="94.5">
      <c r="A208" s="4" t="s">
        <v>326</v>
      </c>
      <c r="B208" s="269" t="s">
        <v>212</v>
      </c>
      <c r="C208" s="270">
        <v>504000</v>
      </c>
      <c r="D208" s="270">
        <v>504000</v>
      </c>
      <c r="E208" s="271">
        <f t="shared" si="82"/>
        <v>504</v>
      </c>
      <c r="F208" s="272">
        <f t="shared" si="82"/>
        <v>504</v>
      </c>
    </row>
    <row r="209" spans="1:6" ht="63">
      <c r="A209" s="4" t="s">
        <v>58</v>
      </c>
      <c r="B209" s="269" t="s">
        <v>235</v>
      </c>
      <c r="C209" s="270">
        <v>500000</v>
      </c>
      <c r="D209" s="270">
        <v>500000</v>
      </c>
      <c r="E209" s="271">
        <f t="shared" si="82"/>
        <v>500</v>
      </c>
      <c r="F209" s="272">
        <f t="shared" si="82"/>
        <v>500</v>
      </c>
    </row>
    <row r="210" spans="1:6" ht="63">
      <c r="A210" s="4" t="s">
        <v>129</v>
      </c>
      <c r="B210" s="269" t="s">
        <v>184</v>
      </c>
      <c r="C210" s="270">
        <v>200000</v>
      </c>
      <c r="D210" s="270">
        <v>200000</v>
      </c>
      <c r="E210" s="271">
        <f t="shared" si="82"/>
        <v>200</v>
      </c>
      <c r="F210" s="272">
        <f t="shared" si="82"/>
        <v>200</v>
      </c>
    </row>
    <row r="211" spans="1:6" ht="78.75">
      <c r="A211" s="4" t="s">
        <v>21</v>
      </c>
      <c r="B211" s="269" t="s">
        <v>388</v>
      </c>
      <c r="C211" s="270">
        <v>9070800</v>
      </c>
      <c r="D211" s="270">
        <v>9070800</v>
      </c>
      <c r="E211" s="271">
        <f t="shared" si="82"/>
        <v>9070.7999999999993</v>
      </c>
      <c r="F211" s="272">
        <f t="shared" si="82"/>
        <v>9070.7999999999993</v>
      </c>
    </row>
    <row r="212" spans="1:6" ht="63">
      <c r="A212" s="4" t="s">
        <v>259</v>
      </c>
      <c r="B212" s="269" t="s">
        <v>243</v>
      </c>
      <c r="C212" s="270">
        <v>6210540</v>
      </c>
      <c r="D212" s="270">
        <v>13594600</v>
      </c>
      <c r="E212" s="271">
        <f t="shared" si="82"/>
        <v>6210.5</v>
      </c>
      <c r="F212" s="272">
        <f t="shared" si="82"/>
        <v>13594.6</v>
      </c>
    </row>
    <row r="213" spans="1:6" ht="126">
      <c r="A213" s="4" t="s">
        <v>83</v>
      </c>
      <c r="B213" s="269" t="s">
        <v>192</v>
      </c>
      <c r="C213" s="270">
        <v>1713500</v>
      </c>
      <c r="D213" s="270">
        <v>1713500</v>
      </c>
      <c r="E213" s="271">
        <f t="shared" si="82"/>
        <v>1713.5</v>
      </c>
      <c r="F213" s="272">
        <f t="shared" si="82"/>
        <v>1713.5</v>
      </c>
    </row>
    <row r="214" spans="1:6" ht="141.75">
      <c r="A214" s="4" t="s">
        <v>319</v>
      </c>
      <c r="B214" s="269" t="s">
        <v>80</v>
      </c>
      <c r="C214" s="270">
        <v>10076800</v>
      </c>
      <c r="D214" s="270">
        <v>10076800</v>
      </c>
      <c r="E214" s="271">
        <f t="shared" si="82"/>
        <v>10076.799999999999</v>
      </c>
      <c r="F214" s="272">
        <f t="shared" si="82"/>
        <v>10076.799999999999</v>
      </c>
    </row>
    <row r="215" spans="1:6" ht="47.25">
      <c r="A215" s="4" t="s">
        <v>91</v>
      </c>
      <c r="B215" s="269" t="s">
        <v>348</v>
      </c>
      <c r="C215" s="270">
        <v>520300</v>
      </c>
      <c r="D215" s="270">
        <v>520300</v>
      </c>
      <c r="E215" s="271">
        <f t="shared" si="82"/>
        <v>520.29999999999995</v>
      </c>
      <c r="F215" s="272">
        <f t="shared" si="82"/>
        <v>520.29999999999995</v>
      </c>
    </row>
    <row r="216" spans="1:6" ht="63">
      <c r="A216" s="4" t="s">
        <v>280</v>
      </c>
      <c r="B216" s="269" t="s">
        <v>269</v>
      </c>
      <c r="C216" s="270">
        <v>13664920</v>
      </c>
      <c r="D216" s="270">
        <v>13664920</v>
      </c>
      <c r="E216" s="271">
        <f t="shared" si="82"/>
        <v>13664.9</v>
      </c>
      <c r="F216" s="272">
        <f t="shared" si="82"/>
        <v>13664.9</v>
      </c>
    </row>
    <row r="217" spans="1:6" ht="78.75">
      <c r="A217" s="233" t="s">
        <v>224</v>
      </c>
      <c r="B217" s="269" t="s">
        <v>283</v>
      </c>
      <c r="C217" s="270">
        <v>0</v>
      </c>
      <c r="D217" s="270">
        <v>109800</v>
      </c>
      <c r="E217" s="271">
        <f t="shared" si="82"/>
        <v>0</v>
      </c>
      <c r="F217" s="272">
        <f t="shared" si="82"/>
        <v>109.8</v>
      </c>
    </row>
    <row r="218" spans="1:6" ht="78.75">
      <c r="A218" s="4" t="s">
        <v>77</v>
      </c>
      <c r="B218" s="269" t="s">
        <v>216</v>
      </c>
      <c r="C218" s="270">
        <v>2821600</v>
      </c>
      <c r="D218" s="270">
        <v>3600000</v>
      </c>
      <c r="E218" s="271">
        <f t="shared" si="82"/>
        <v>2821.6</v>
      </c>
      <c r="F218" s="272">
        <f t="shared" si="82"/>
        <v>3600</v>
      </c>
    </row>
    <row r="219" spans="1:6" ht="47.25">
      <c r="A219" s="4" t="s">
        <v>311</v>
      </c>
      <c r="B219" s="269" t="s">
        <v>114</v>
      </c>
      <c r="C219" s="270">
        <v>80000000</v>
      </c>
      <c r="D219" s="270">
        <v>80000000</v>
      </c>
      <c r="E219" s="271">
        <f t="shared" si="82"/>
        <v>80000</v>
      </c>
      <c r="F219" s="272">
        <f t="shared" si="82"/>
        <v>80000</v>
      </c>
    </row>
    <row r="220" spans="1:6" ht="78.75">
      <c r="A220" s="4" t="s">
        <v>1910</v>
      </c>
      <c r="B220" s="269" t="s">
        <v>301</v>
      </c>
      <c r="C220" s="270">
        <v>71094350</v>
      </c>
      <c r="D220" s="270">
        <v>71094350</v>
      </c>
      <c r="E220" s="271">
        <f>C220/1000</f>
        <v>71094.399999999994</v>
      </c>
      <c r="F220" s="272">
        <f>D220/1000</f>
        <v>71094.399999999994</v>
      </c>
    </row>
    <row r="221" spans="1:6" ht="141.75">
      <c r="A221" s="4" t="s">
        <v>1869</v>
      </c>
      <c r="B221" s="269" t="s">
        <v>1962</v>
      </c>
      <c r="C221" s="270">
        <v>225610</v>
      </c>
      <c r="D221" s="270">
        <v>112810</v>
      </c>
      <c r="E221" s="271">
        <f t="shared" si="82"/>
        <v>225.6</v>
      </c>
      <c r="F221" s="272">
        <f t="shared" si="82"/>
        <v>112.8</v>
      </c>
    </row>
    <row r="222" spans="1:6" ht="173.25">
      <c r="A222" s="4" t="s">
        <v>220</v>
      </c>
      <c r="B222" s="269" t="s">
        <v>60</v>
      </c>
      <c r="C222" s="270">
        <v>1343455600</v>
      </c>
      <c r="D222" s="270">
        <v>1343455600</v>
      </c>
      <c r="E222" s="271">
        <f t="shared" si="82"/>
        <v>1343455.6</v>
      </c>
      <c r="F222" s="272">
        <f t="shared" si="82"/>
        <v>1343455.6</v>
      </c>
    </row>
    <row r="223" spans="1:6" ht="47.25">
      <c r="A223" s="4" t="s">
        <v>1900</v>
      </c>
      <c r="B223" s="269" t="s">
        <v>1963</v>
      </c>
      <c r="C223" s="270">
        <v>37269500</v>
      </c>
      <c r="D223" s="270">
        <v>37269500</v>
      </c>
      <c r="E223" s="271">
        <f t="shared" si="82"/>
        <v>37269.5</v>
      </c>
      <c r="F223" s="272">
        <f t="shared" si="82"/>
        <v>37269.5</v>
      </c>
    </row>
    <row r="224" spans="1:6" ht="63">
      <c r="A224" s="4" t="s">
        <v>1902</v>
      </c>
      <c r="B224" s="269" t="s">
        <v>1964</v>
      </c>
      <c r="C224" s="270">
        <v>82214200</v>
      </c>
      <c r="D224" s="270">
        <v>82214200</v>
      </c>
      <c r="E224" s="271">
        <f t="shared" si="82"/>
        <v>82214.2</v>
      </c>
      <c r="F224" s="272">
        <f t="shared" si="82"/>
        <v>82214.2</v>
      </c>
    </row>
    <row r="225" spans="1:6" ht="78.75">
      <c r="A225" s="4" t="s">
        <v>1890</v>
      </c>
      <c r="B225" s="269" t="s">
        <v>1965</v>
      </c>
      <c r="C225" s="270">
        <v>0</v>
      </c>
      <c r="D225" s="270">
        <v>1101000</v>
      </c>
      <c r="E225" s="271">
        <f t="shared" si="82"/>
        <v>0</v>
      </c>
      <c r="F225" s="272">
        <f t="shared" si="82"/>
        <v>1101</v>
      </c>
    </row>
    <row r="226" spans="1:6" ht="47.25">
      <c r="A226" s="4" t="s">
        <v>1871</v>
      </c>
      <c r="B226" s="269" t="s">
        <v>1966</v>
      </c>
      <c r="C226" s="270">
        <v>6745200</v>
      </c>
      <c r="D226" s="270">
        <v>6745200</v>
      </c>
      <c r="E226" s="271">
        <f t="shared" si="82"/>
        <v>6745.2</v>
      </c>
      <c r="F226" s="272">
        <f t="shared" si="82"/>
        <v>6745.2</v>
      </c>
    </row>
    <row r="227" spans="1:6" ht="31.5">
      <c r="A227" s="4" t="s">
        <v>332</v>
      </c>
      <c r="B227" s="269" t="s">
        <v>334</v>
      </c>
      <c r="C227" s="270">
        <v>177480892</v>
      </c>
      <c r="D227" s="270">
        <v>186220527.88999999</v>
      </c>
      <c r="E227" s="271">
        <f t="shared" si="82"/>
        <v>177480.9</v>
      </c>
      <c r="F227" s="272">
        <f t="shared" si="82"/>
        <v>186220.5</v>
      </c>
    </row>
    <row r="228" spans="1:6" ht="31.5">
      <c r="A228" s="4" t="s">
        <v>244</v>
      </c>
      <c r="B228" s="269" t="s">
        <v>215</v>
      </c>
      <c r="C228" s="270">
        <f>C229</f>
        <v>93550203.650000006</v>
      </c>
      <c r="D228" s="270">
        <f>D229</f>
        <v>85237574.430000007</v>
      </c>
      <c r="E228" s="278">
        <f t="shared" ref="E228:F228" si="83">E229</f>
        <v>93550.2</v>
      </c>
      <c r="F228" s="279">
        <f t="shared" si="83"/>
        <v>85237.6</v>
      </c>
    </row>
    <row r="229" spans="1:6" ht="31.5">
      <c r="A229" s="4" t="s">
        <v>299</v>
      </c>
      <c r="B229" s="269" t="s">
        <v>148</v>
      </c>
      <c r="C229" s="270">
        <f>C230+C231</f>
        <v>93550203.650000006</v>
      </c>
      <c r="D229" s="270">
        <f>D230+D231</f>
        <v>85237574.430000007</v>
      </c>
      <c r="E229" s="278">
        <f t="shared" ref="E229:F229" si="84">E230+E231</f>
        <v>93550.2</v>
      </c>
      <c r="F229" s="279">
        <f t="shared" si="84"/>
        <v>85237.6</v>
      </c>
    </row>
    <row r="230" spans="1:6" ht="47.25">
      <c r="A230" s="4" t="s">
        <v>315</v>
      </c>
      <c r="B230" s="269" t="s">
        <v>96</v>
      </c>
      <c r="C230" s="270">
        <v>22170699</v>
      </c>
      <c r="D230" s="270">
        <v>22170699</v>
      </c>
      <c r="E230" s="271">
        <f t="shared" ref="E230:F231" si="85">C230/1000</f>
        <v>22170.7</v>
      </c>
      <c r="F230" s="272">
        <f t="shared" si="85"/>
        <v>22170.7</v>
      </c>
    </row>
    <row r="231" spans="1:6" ht="78.75">
      <c r="A231" s="4" t="s">
        <v>561</v>
      </c>
      <c r="B231" s="269" t="s">
        <v>17</v>
      </c>
      <c r="C231" s="270">
        <v>71379504.650000006</v>
      </c>
      <c r="D231" s="270">
        <v>63066875.43</v>
      </c>
      <c r="E231" s="271">
        <f t="shared" si="85"/>
        <v>71379.5</v>
      </c>
      <c r="F231" s="272">
        <f t="shared" si="85"/>
        <v>63066.9</v>
      </c>
    </row>
    <row r="232" spans="1:6">
      <c r="A232" s="4" t="s">
        <v>347</v>
      </c>
      <c r="B232" s="269" t="s">
        <v>340</v>
      </c>
      <c r="C232" s="270">
        <f>C233</f>
        <v>33739074.689999998</v>
      </c>
      <c r="D232" s="270">
        <f>D233</f>
        <v>33407561.690000001</v>
      </c>
      <c r="E232" s="278">
        <f t="shared" ref="E232:F233" si="86">E233</f>
        <v>33739.1</v>
      </c>
      <c r="F232" s="279">
        <f t="shared" si="86"/>
        <v>33407.599999999999</v>
      </c>
    </row>
    <row r="233" spans="1:6" ht="31.5">
      <c r="A233" s="4" t="s">
        <v>7</v>
      </c>
      <c r="B233" s="269" t="s">
        <v>324</v>
      </c>
      <c r="C233" s="270">
        <f>C234</f>
        <v>33739074.689999998</v>
      </c>
      <c r="D233" s="270">
        <f>D234</f>
        <v>33407561.690000001</v>
      </c>
      <c r="E233" s="278">
        <f t="shared" si="86"/>
        <v>33739.1</v>
      </c>
      <c r="F233" s="279">
        <f t="shared" si="86"/>
        <v>33407.599999999999</v>
      </c>
    </row>
    <row r="234" spans="1:6" ht="31.5">
      <c r="A234" s="4" t="s">
        <v>7</v>
      </c>
      <c r="B234" s="269" t="s">
        <v>231</v>
      </c>
      <c r="C234" s="270">
        <v>33739074.689999998</v>
      </c>
      <c r="D234" s="270">
        <v>33407561.690000001</v>
      </c>
      <c r="E234" s="271">
        <f>C234/1000</f>
        <v>33739.1</v>
      </c>
      <c r="F234" s="272">
        <f>D234/1000</f>
        <v>33407.599999999999</v>
      </c>
    </row>
    <row r="235" spans="1:6" ht="94.5">
      <c r="A235" s="4" t="s">
        <v>74</v>
      </c>
      <c r="B235" s="269" t="s">
        <v>82</v>
      </c>
      <c r="C235" s="270">
        <f>C236+C237</f>
        <v>31915661.170000002</v>
      </c>
      <c r="D235" s="270">
        <f>D236+D237</f>
        <v>41059693.399999999</v>
      </c>
      <c r="E235" s="278">
        <f t="shared" ref="E235:F235" si="87">E236+E237</f>
        <v>31915.7</v>
      </c>
      <c r="F235" s="279">
        <f t="shared" si="87"/>
        <v>41059.699999999997</v>
      </c>
    </row>
    <row r="236" spans="1:6" ht="63">
      <c r="A236" s="4" t="s">
        <v>309</v>
      </c>
      <c r="B236" s="269" t="s">
        <v>49</v>
      </c>
      <c r="C236" s="270">
        <f>C242+C240</f>
        <v>29924565.34</v>
      </c>
      <c r="D236" s="270">
        <f>D242+D240</f>
        <v>38463681.460000001</v>
      </c>
      <c r="E236" s="278">
        <f t="shared" ref="E236:F236" si="88">E242+E240</f>
        <v>29924.6</v>
      </c>
      <c r="F236" s="279">
        <f t="shared" si="88"/>
        <v>38463.699999999997</v>
      </c>
    </row>
    <row r="237" spans="1:6" ht="31.5">
      <c r="A237" s="4" t="s">
        <v>50</v>
      </c>
      <c r="B237" s="269" t="s">
        <v>389</v>
      </c>
      <c r="C237" s="270">
        <f>C241+C239+C238</f>
        <v>1991095.83</v>
      </c>
      <c r="D237" s="270">
        <f>D241+D239+D238</f>
        <v>2596011.94</v>
      </c>
      <c r="E237" s="278">
        <f t="shared" ref="E237:F237" si="89">E241+E239+E238</f>
        <v>1991.1</v>
      </c>
      <c r="F237" s="279">
        <f t="shared" si="89"/>
        <v>2596</v>
      </c>
    </row>
    <row r="238" spans="1:6" ht="31.5">
      <c r="A238" s="4" t="s">
        <v>153</v>
      </c>
      <c r="B238" s="269" t="s">
        <v>16</v>
      </c>
      <c r="C238" s="270">
        <v>569888</v>
      </c>
      <c r="D238" s="270">
        <v>569888</v>
      </c>
      <c r="E238" s="271">
        <f t="shared" ref="E238:F242" si="90">C238/1000</f>
        <v>569.9</v>
      </c>
      <c r="F238" s="272">
        <f t="shared" si="90"/>
        <v>569.9</v>
      </c>
    </row>
    <row r="239" spans="1:6" ht="31.5">
      <c r="A239" s="4" t="s">
        <v>93</v>
      </c>
      <c r="B239" s="269" t="s">
        <v>355</v>
      </c>
      <c r="C239" s="270">
        <v>32091.27</v>
      </c>
      <c r="D239" s="270">
        <v>32091.27</v>
      </c>
      <c r="E239" s="271">
        <f t="shared" si="90"/>
        <v>32.1</v>
      </c>
      <c r="F239" s="272">
        <f t="shared" si="90"/>
        <v>32.1</v>
      </c>
    </row>
    <row r="240" spans="1:6" ht="63">
      <c r="A240" s="4" t="s">
        <v>62</v>
      </c>
      <c r="B240" s="269" t="s">
        <v>360</v>
      </c>
      <c r="C240" s="270">
        <v>15184906.189999999</v>
      </c>
      <c r="D240" s="270">
        <v>15184906.189999999</v>
      </c>
      <c r="E240" s="271">
        <f t="shared" si="90"/>
        <v>15184.9</v>
      </c>
      <c r="F240" s="272">
        <f t="shared" si="90"/>
        <v>15184.9</v>
      </c>
    </row>
    <row r="241" spans="1:6" ht="31.5">
      <c r="A241" s="4" t="s">
        <v>158</v>
      </c>
      <c r="B241" s="269" t="s">
        <v>302</v>
      </c>
      <c r="C241" s="270">
        <v>1389116.56</v>
      </c>
      <c r="D241" s="270">
        <v>1994032.67</v>
      </c>
      <c r="E241" s="271">
        <f t="shared" si="90"/>
        <v>1389.1</v>
      </c>
      <c r="F241" s="272">
        <f t="shared" si="90"/>
        <v>1994</v>
      </c>
    </row>
    <row r="242" spans="1:6" ht="63">
      <c r="A242" s="4" t="s">
        <v>338</v>
      </c>
      <c r="B242" s="269" t="s">
        <v>385</v>
      </c>
      <c r="C242" s="270">
        <v>14739659.15</v>
      </c>
      <c r="D242" s="270">
        <v>23278775.27</v>
      </c>
      <c r="E242" s="271">
        <f t="shared" si="90"/>
        <v>14739.7</v>
      </c>
      <c r="F242" s="272">
        <f t="shared" si="90"/>
        <v>23278.799999999999</v>
      </c>
    </row>
    <row r="243" spans="1:6" ht="47.25">
      <c r="A243" s="4" t="s">
        <v>134</v>
      </c>
      <c r="B243" s="269" t="s">
        <v>10</v>
      </c>
      <c r="C243" s="270">
        <f>C244</f>
        <v>-419413379.27999997</v>
      </c>
      <c r="D243" s="270">
        <f>D244</f>
        <v>-419983410.97000003</v>
      </c>
      <c r="E243" s="280">
        <f>E244</f>
        <v>-419413.4</v>
      </c>
      <c r="F243" s="279">
        <f t="shared" ref="F243" si="91">F244</f>
        <v>-419983.4</v>
      </c>
    </row>
    <row r="244" spans="1:6" ht="48" thickBot="1">
      <c r="A244" s="273" t="s">
        <v>333</v>
      </c>
      <c r="B244" s="274" t="s">
        <v>368</v>
      </c>
      <c r="C244" s="275">
        <v>-419413379.27999997</v>
      </c>
      <c r="D244" s="275">
        <v>-419983410.97000003</v>
      </c>
      <c r="E244" s="276">
        <f>C244/1000</f>
        <v>-419413.4</v>
      </c>
      <c r="F244" s="277">
        <f>D244/1000</f>
        <v>-419983.4</v>
      </c>
    </row>
  </sheetData>
  <mergeCells count="6">
    <mergeCell ref="A4:F4"/>
    <mergeCell ref="B1:F1"/>
    <mergeCell ref="B2:F2"/>
    <mergeCell ref="A3:D3"/>
    <mergeCell ref="A5:D5"/>
    <mergeCell ref="A6:D6"/>
  </mergeCells>
  <pageMargins left="0.98425196850393704" right="0.59055118110236227" top="0.59055118110236227" bottom="0.59055118110236227" header="0.31496062992125984" footer="0.31496062992125984"/>
  <pageSetup paperSize="9" scale="72" firstPageNumber="77" fitToHeight="0" orientation="portrait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0"/>
  <sheetViews>
    <sheetView workbookViewId="0">
      <selection activeCell="H6" sqref="H6"/>
    </sheetView>
  </sheetViews>
  <sheetFormatPr defaultColWidth="9.140625" defaultRowHeight="15.75"/>
  <cols>
    <col min="1" max="1" width="69" style="2" customWidth="1"/>
    <col min="2" max="2" width="10.28515625" style="3" customWidth="1"/>
    <col min="3" max="3" width="29" style="112" customWidth="1"/>
    <col min="4" max="4" width="22.28515625" style="3" hidden="1" customWidth="1"/>
    <col min="5" max="5" width="21.28515625" style="3" hidden="1" customWidth="1"/>
    <col min="6" max="6" width="20.5703125" style="3" hidden="1" customWidth="1"/>
    <col min="7" max="7" width="18.85546875" style="153" hidden="1" customWidth="1"/>
    <col min="8" max="8" width="31.28515625" style="153" customWidth="1"/>
    <col min="9" max="9" width="17.5703125" style="153" hidden="1" customWidth="1"/>
    <col min="10" max="234" width="9.140625" style="3" customWidth="1"/>
    <col min="235" max="16384" width="9.140625" style="3"/>
  </cols>
  <sheetData>
    <row r="1" spans="1:9">
      <c r="B1" s="2"/>
      <c r="C1" s="2" t="s">
        <v>1842</v>
      </c>
      <c r="D1" s="2"/>
      <c r="F1" s="2"/>
      <c r="H1" s="154" t="s">
        <v>1923</v>
      </c>
    </row>
    <row r="2" spans="1:9" ht="67.5" customHeight="1">
      <c r="B2" s="2"/>
      <c r="C2" s="2"/>
      <c r="D2" s="2"/>
      <c r="F2" s="2"/>
      <c r="H2" s="155" t="s">
        <v>1415</v>
      </c>
      <c r="I2" s="156"/>
    </row>
    <row r="3" spans="1:9">
      <c r="B3" s="2"/>
      <c r="C3" s="2"/>
      <c r="D3" s="2"/>
      <c r="F3" s="2"/>
      <c r="H3" s="154" t="s">
        <v>1842</v>
      </c>
    </row>
    <row r="4" spans="1:9" ht="18.75">
      <c r="A4" s="157" t="s">
        <v>1843</v>
      </c>
      <c r="B4" s="157"/>
      <c r="C4" s="157"/>
      <c r="D4" s="157"/>
      <c r="E4" s="157"/>
      <c r="F4" s="157"/>
      <c r="G4" s="157"/>
      <c r="H4" s="158"/>
      <c r="I4" s="157"/>
    </row>
    <row r="5" spans="1:9" ht="18.75">
      <c r="A5" s="157" t="s">
        <v>1844</v>
      </c>
      <c r="B5" s="157"/>
      <c r="C5" s="157"/>
      <c r="D5" s="157"/>
      <c r="E5" s="157"/>
      <c r="F5" s="157"/>
      <c r="G5" s="157"/>
      <c r="H5" s="158"/>
      <c r="I5" s="157"/>
    </row>
    <row r="6" spans="1:9" ht="16.5" customHeight="1">
      <c r="A6" s="159"/>
      <c r="B6" s="159"/>
      <c r="C6" s="159"/>
      <c r="D6" s="159"/>
      <c r="E6" s="159"/>
      <c r="F6" s="159"/>
    </row>
    <row r="7" spans="1:9">
      <c r="A7" s="160"/>
      <c r="B7" s="161"/>
      <c r="C7" s="162"/>
      <c r="D7" s="163"/>
      <c r="F7" s="164"/>
    </row>
    <row r="8" spans="1:9" ht="16.5" thickBot="1">
      <c r="A8" s="160"/>
      <c r="B8" s="161"/>
      <c r="C8" s="162"/>
      <c r="D8" s="163"/>
      <c r="E8" s="164"/>
      <c r="F8" s="164"/>
      <c r="I8" s="164" t="s">
        <v>645</v>
      </c>
    </row>
    <row r="9" spans="1:9">
      <c r="A9" s="165" t="s">
        <v>391</v>
      </c>
      <c r="B9" s="166" t="s">
        <v>1411</v>
      </c>
      <c r="C9" s="166"/>
      <c r="D9" s="167"/>
      <c r="E9" s="168"/>
      <c r="F9" s="168"/>
      <c r="G9" s="169" t="s">
        <v>397</v>
      </c>
      <c r="H9" s="170" t="s">
        <v>394</v>
      </c>
      <c r="I9" s="171" t="s">
        <v>398</v>
      </c>
    </row>
    <row r="10" spans="1:9" ht="48" thickBot="1">
      <c r="A10" s="172"/>
      <c r="B10" s="173" t="s">
        <v>395</v>
      </c>
      <c r="C10" s="174" t="s">
        <v>396</v>
      </c>
      <c r="D10" s="175" t="s">
        <v>397</v>
      </c>
      <c r="E10" s="176" t="s">
        <v>394</v>
      </c>
      <c r="F10" s="176" t="s">
        <v>398</v>
      </c>
      <c r="G10" s="177"/>
      <c r="H10" s="178"/>
      <c r="I10" s="179"/>
    </row>
    <row r="11" spans="1:9" ht="16.5" thickBot="1">
      <c r="A11" s="180">
        <v>1</v>
      </c>
      <c r="B11" s="181">
        <v>2</v>
      </c>
      <c r="C11" s="182">
        <v>3</v>
      </c>
      <c r="D11" s="183"/>
      <c r="E11" s="183">
        <v>4</v>
      </c>
      <c r="F11" s="184"/>
    </row>
    <row r="12" spans="1:9">
      <c r="A12" s="185" t="s">
        <v>399</v>
      </c>
      <c r="B12" s="186"/>
      <c r="C12" s="187"/>
      <c r="D12" s="188">
        <f>D14+D20+D22+D24+D30+D33+D36+D38+D64+D68+D70+D73+D75+D91+D102+D117+D119+D157+D173+D195+D197+D199+D228+D230+D237+D239+D241+D244+D247+D253+D280+D282+D286+D303+D289+D298</f>
        <v>14928667328.98</v>
      </c>
      <c r="E12" s="188">
        <f>E14+E20+E22+E24+E30+E33+E36+E38+E64+E68+E70+E73+E75+E91+E102+E117+E119+E157+E173+E195+E197+E199+E228+E230+E237+E239+E241+E244+E247+E253+E280+E282+E286+E303+E289+E298</f>
        <v>15050000017.43</v>
      </c>
      <c r="F12" s="188">
        <f>F14+F20+F24+F30+F33+F36+F38+F64+F68+F70+F73+F75+F91+F102+F117+F119+F157+F173+F195+F197+F199+F228+F230+F237+F239+F241+F244+F247+F253+F280+F282+F286+F303+F289+F302</f>
        <v>-120009636.38</v>
      </c>
      <c r="G12" s="189">
        <f>G14+G20+G22+G24+G30+G33+G36+G38+G64+G68+G70+G73+G75+G91+G102+G117+G119+G157+G173+G195+G197+G199+G228+G230+G237+G239+G241+G244+G247+G253+G280+G282+G286+G303+G289+G298</f>
        <v>14904604.9</v>
      </c>
      <c r="H12" s="189">
        <f>H14+H20+H22+H24+H30+H33+H36+H38+H64+H68+H70+H73+H75+H91+H102+H117+H119+H157+H173+H195+H197+H199+H228+H230+H237+H239+H241+H244+H247+H253+H280+H282+H286+H303+H289+H298</f>
        <v>15050000</v>
      </c>
      <c r="I12" s="190">
        <f>I14+I20+I24+I30+I33+I36+I38+I64+I68+I70+I73+I75+I91+I102+I117+I119+I157+I173+I195+I197+I199+I228+I230+I237+I239+I241+I244+I247+I253+I280+I282+I286+I303+I289+I302</f>
        <v>-120009.60000000001</v>
      </c>
    </row>
    <row r="13" spans="1:9">
      <c r="A13" s="191" t="s">
        <v>400</v>
      </c>
      <c r="B13" s="192"/>
      <c r="C13" s="193"/>
      <c r="D13" s="194"/>
      <c r="E13" s="194"/>
      <c r="F13" s="195"/>
      <c r="G13" s="196">
        <f t="shared" ref="G13:I13" si="0">D13/1000</f>
        <v>0</v>
      </c>
      <c r="H13" s="196">
        <f t="shared" si="0"/>
        <v>0</v>
      </c>
      <c r="I13" s="197">
        <f t="shared" si="0"/>
        <v>0</v>
      </c>
    </row>
    <row r="14" spans="1:9" ht="31.5">
      <c r="A14" s="198" t="s">
        <v>401</v>
      </c>
      <c r="B14" s="199" t="s">
        <v>402</v>
      </c>
      <c r="C14" s="199"/>
      <c r="D14" s="195">
        <f>SUM(D15:D19)</f>
        <v>5269000</v>
      </c>
      <c r="E14" s="195">
        <f t="shared" ref="E14:I14" si="1">SUM(E15:E19)</f>
        <v>6569101.79</v>
      </c>
      <c r="F14" s="195">
        <f t="shared" si="1"/>
        <v>-1300101.79</v>
      </c>
      <c r="G14" s="195">
        <f t="shared" si="1"/>
        <v>5269</v>
      </c>
      <c r="H14" s="200">
        <f t="shared" si="1"/>
        <v>6569.1</v>
      </c>
      <c r="I14" s="201">
        <f t="shared" si="1"/>
        <v>-1300.0999999999999</v>
      </c>
    </row>
    <row r="15" spans="1:9" ht="31.5">
      <c r="A15" s="202" t="s">
        <v>8</v>
      </c>
      <c r="B15" s="199"/>
      <c r="C15" s="203" t="s">
        <v>403</v>
      </c>
      <c r="D15" s="195">
        <v>585000</v>
      </c>
      <c r="E15" s="195">
        <v>1003797.04</v>
      </c>
      <c r="F15" s="195">
        <f t="shared" ref="F15:F78" si="2">D15-E15</f>
        <v>-418797.04</v>
      </c>
      <c r="G15" s="196">
        <v>585</v>
      </c>
      <c r="H15" s="196">
        <v>1003.8</v>
      </c>
      <c r="I15" s="197">
        <v>-418.8</v>
      </c>
    </row>
    <row r="16" spans="1:9" ht="31.5">
      <c r="A16" s="202" t="s">
        <v>242</v>
      </c>
      <c r="B16" s="199"/>
      <c r="C16" s="203" t="s">
        <v>404</v>
      </c>
      <c r="D16" s="195">
        <v>163000</v>
      </c>
      <c r="E16" s="195">
        <v>145352.07999999999</v>
      </c>
      <c r="F16" s="195">
        <f t="shared" si="2"/>
        <v>17647.919999999998</v>
      </c>
      <c r="G16" s="196">
        <v>163</v>
      </c>
      <c r="H16" s="196">
        <v>145.4</v>
      </c>
      <c r="I16" s="197">
        <v>17.600000000000001</v>
      </c>
    </row>
    <row r="17" spans="1:9">
      <c r="A17" s="202" t="s">
        <v>1845</v>
      </c>
      <c r="B17" s="199"/>
      <c r="C17" s="203" t="s">
        <v>405</v>
      </c>
      <c r="D17" s="195">
        <v>453000</v>
      </c>
      <c r="E17" s="195">
        <v>614007.18999999994</v>
      </c>
      <c r="F17" s="195">
        <f t="shared" si="2"/>
        <v>-161007.19</v>
      </c>
      <c r="G17" s="196">
        <v>453</v>
      </c>
      <c r="H17" s="196">
        <v>614</v>
      </c>
      <c r="I17" s="197">
        <v>-161</v>
      </c>
    </row>
    <row r="18" spans="1:9">
      <c r="A18" s="202" t="s">
        <v>406</v>
      </c>
      <c r="B18" s="199"/>
      <c r="C18" s="203" t="s">
        <v>407</v>
      </c>
      <c r="D18" s="195">
        <v>4068000</v>
      </c>
      <c r="E18" s="195">
        <v>4805945.45</v>
      </c>
      <c r="F18" s="195">
        <f t="shared" si="2"/>
        <v>-737945.45</v>
      </c>
      <c r="G18" s="196">
        <v>4068</v>
      </c>
      <c r="H18" s="196">
        <v>4805.8999999999996</v>
      </c>
      <c r="I18" s="197">
        <v>-737.9</v>
      </c>
    </row>
    <row r="19" spans="1:9" ht="31.5">
      <c r="A19" s="202" t="s">
        <v>408</v>
      </c>
      <c r="B19" s="199"/>
      <c r="C19" s="203" t="s">
        <v>409</v>
      </c>
      <c r="D19" s="195">
        <v>0</v>
      </c>
      <c r="E19" s="195">
        <v>0.03</v>
      </c>
      <c r="F19" s="195">
        <f t="shared" si="2"/>
        <v>-0.03</v>
      </c>
      <c r="G19" s="196">
        <v>0</v>
      </c>
      <c r="H19" s="196">
        <v>0</v>
      </c>
      <c r="I19" s="197">
        <v>0</v>
      </c>
    </row>
    <row r="20" spans="1:9">
      <c r="A20" s="198" t="s">
        <v>410</v>
      </c>
      <c r="B20" s="199" t="s">
        <v>411</v>
      </c>
      <c r="C20" s="199"/>
      <c r="D20" s="195">
        <f>D21</f>
        <v>694000</v>
      </c>
      <c r="E20" s="195">
        <f t="shared" ref="E20:I20" si="3">E21</f>
        <v>478451.99</v>
      </c>
      <c r="F20" s="195">
        <f t="shared" si="3"/>
        <v>215548.01</v>
      </c>
      <c r="G20" s="195">
        <f t="shared" si="3"/>
        <v>694</v>
      </c>
      <c r="H20" s="200">
        <f t="shared" si="3"/>
        <v>478.4</v>
      </c>
      <c r="I20" s="201">
        <f t="shared" si="3"/>
        <v>215.5</v>
      </c>
    </row>
    <row r="21" spans="1:9" ht="31.5">
      <c r="A21" s="204" t="s">
        <v>135</v>
      </c>
      <c r="B21" s="199"/>
      <c r="C21" s="205" t="s">
        <v>412</v>
      </c>
      <c r="D21" s="195">
        <v>694000</v>
      </c>
      <c r="E21" s="195">
        <v>478451.99</v>
      </c>
      <c r="F21" s="195">
        <f t="shared" si="2"/>
        <v>215548.01</v>
      </c>
      <c r="G21" s="196">
        <v>694</v>
      </c>
      <c r="H21" s="196">
        <v>478.4</v>
      </c>
      <c r="I21" s="197">
        <v>215.5</v>
      </c>
    </row>
    <row r="22" spans="1:9">
      <c r="A22" s="204" t="s">
        <v>1846</v>
      </c>
      <c r="B22" s="199" t="s">
        <v>1847</v>
      </c>
      <c r="C22" s="205"/>
      <c r="D22" s="195">
        <f>D23</f>
        <v>0</v>
      </c>
      <c r="E22" s="195">
        <f t="shared" ref="E22:I22" si="4">E23</f>
        <v>3000</v>
      </c>
      <c r="F22" s="195">
        <f t="shared" si="4"/>
        <v>-3000</v>
      </c>
      <c r="G22" s="195">
        <f t="shared" si="4"/>
        <v>0</v>
      </c>
      <c r="H22" s="200">
        <f t="shared" si="4"/>
        <v>3</v>
      </c>
      <c r="I22" s="201">
        <f t="shared" si="4"/>
        <v>-3</v>
      </c>
    </row>
    <row r="23" spans="1:9" ht="47.25">
      <c r="A23" s="206" t="s">
        <v>282</v>
      </c>
      <c r="B23" s="199"/>
      <c r="C23" s="205" t="s">
        <v>1848</v>
      </c>
      <c r="D23" s="195">
        <v>0</v>
      </c>
      <c r="E23" s="195">
        <v>3000</v>
      </c>
      <c r="F23" s="195">
        <f t="shared" si="2"/>
        <v>-3000</v>
      </c>
      <c r="G23" s="196">
        <v>0</v>
      </c>
      <c r="H23" s="196">
        <v>3</v>
      </c>
      <c r="I23" s="197">
        <v>-3</v>
      </c>
    </row>
    <row r="24" spans="1:9">
      <c r="A24" s="198" t="s">
        <v>413</v>
      </c>
      <c r="B24" s="199" t="s">
        <v>414</v>
      </c>
      <c r="C24" s="199"/>
      <c r="D24" s="195">
        <f>SUM(D25:D29)</f>
        <v>363271000</v>
      </c>
      <c r="E24" s="195">
        <f t="shared" ref="E24:I24" si="5">SUM(E25:E29)</f>
        <v>449403886.94999999</v>
      </c>
      <c r="F24" s="195">
        <f t="shared" si="5"/>
        <v>-86132886.950000003</v>
      </c>
      <c r="G24" s="195">
        <f t="shared" si="5"/>
        <v>363271</v>
      </c>
      <c r="H24" s="200">
        <f t="shared" si="5"/>
        <v>449403.9</v>
      </c>
      <c r="I24" s="201">
        <f t="shared" si="5"/>
        <v>-86132.9</v>
      </c>
    </row>
    <row r="25" spans="1:9" ht="69" customHeight="1">
      <c r="A25" s="207" t="s">
        <v>57</v>
      </c>
      <c r="B25" s="199"/>
      <c r="C25" s="208" t="s">
        <v>415</v>
      </c>
      <c r="D25" s="195">
        <v>112789000</v>
      </c>
      <c r="E25" s="195">
        <v>156801909.65000001</v>
      </c>
      <c r="F25" s="195">
        <f t="shared" si="2"/>
        <v>-44012909.649999999</v>
      </c>
      <c r="G25" s="196">
        <v>112789</v>
      </c>
      <c r="H25" s="196">
        <v>156801.9</v>
      </c>
      <c r="I25" s="197">
        <v>-44012.9</v>
      </c>
    </row>
    <row r="26" spans="1:9" ht="84.75" customHeight="1">
      <c r="A26" s="207" t="s">
        <v>170</v>
      </c>
      <c r="B26" s="199"/>
      <c r="C26" s="208" t="s">
        <v>416</v>
      </c>
      <c r="D26" s="195">
        <v>3698000</v>
      </c>
      <c r="E26" s="195">
        <v>4247873.68</v>
      </c>
      <c r="F26" s="195">
        <f t="shared" si="2"/>
        <v>-549873.68000000005</v>
      </c>
      <c r="G26" s="196">
        <v>3698</v>
      </c>
      <c r="H26" s="196">
        <v>4247.8999999999996</v>
      </c>
      <c r="I26" s="197">
        <v>-549.9</v>
      </c>
    </row>
    <row r="27" spans="1:9" ht="78.75">
      <c r="A27" s="207" t="s">
        <v>417</v>
      </c>
      <c r="B27" s="199"/>
      <c r="C27" s="208" t="s">
        <v>418</v>
      </c>
      <c r="D27" s="195">
        <v>241576000</v>
      </c>
      <c r="E27" s="195">
        <v>308918645.52999997</v>
      </c>
      <c r="F27" s="195">
        <f t="shared" si="2"/>
        <v>-67342645.530000001</v>
      </c>
      <c r="G27" s="196">
        <v>241576</v>
      </c>
      <c r="H27" s="196">
        <v>308918.59999999998</v>
      </c>
      <c r="I27" s="197">
        <v>-67342.600000000006</v>
      </c>
    </row>
    <row r="28" spans="1:9" ht="72" customHeight="1">
      <c r="A28" s="207" t="s">
        <v>419</v>
      </c>
      <c r="B28" s="199"/>
      <c r="C28" s="208" t="s">
        <v>420</v>
      </c>
      <c r="D28" s="195">
        <v>5208000</v>
      </c>
      <c r="E28" s="195">
        <v>-20167396.16</v>
      </c>
      <c r="F28" s="195">
        <f t="shared" si="2"/>
        <v>25375396.16</v>
      </c>
      <c r="G28" s="196">
        <v>5208</v>
      </c>
      <c r="H28" s="196">
        <v>-20167.400000000001</v>
      </c>
      <c r="I28" s="197">
        <v>25375.4</v>
      </c>
    </row>
    <row r="29" spans="1:9" ht="75.75" customHeight="1">
      <c r="A29" s="209" t="s">
        <v>421</v>
      </c>
      <c r="B29" s="199"/>
      <c r="C29" s="208" t="s">
        <v>422</v>
      </c>
      <c r="D29" s="195">
        <v>0</v>
      </c>
      <c r="E29" s="195">
        <v>-397145.75</v>
      </c>
      <c r="F29" s="195">
        <f t="shared" si="2"/>
        <v>397145.75</v>
      </c>
      <c r="G29" s="196">
        <v>0</v>
      </c>
      <c r="H29" s="196">
        <v>-397.1</v>
      </c>
      <c r="I29" s="197">
        <v>397.1</v>
      </c>
    </row>
    <row r="30" spans="1:9" ht="47.25">
      <c r="A30" s="210" t="s">
        <v>423</v>
      </c>
      <c r="B30" s="199" t="s">
        <v>424</v>
      </c>
      <c r="C30" s="208"/>
      <c r="D30" s="195">
        <f>SUM(D31:D32)</f>
        <v>0</v>
      </c>
      <c r="E30" s="195">
        <f t="shared" ref="E30:I30" si="6">SUM(E31:E32)</f>
        <v>27500</v>
      </c>
      <c r="F30" s="195">
        <f t="shared" si="6"/>
        <v>-27500</v>
      </c>
      <c r="G30" s="195">
        <f t="shared" si="6"/>
        <v>0</v>
      </c>
      <c r="H30" s="200">
        <f t="shared" si="6"/>
        <v>27.5</v>
      </c>
      <c r="I30" s="201">
        <f t="shared" si="6"/>
        <v>-27.5</v>
      </c>
    </row>
    <row r="31" spans="1:9" ht="54" customHeight="1">
      <c r="A31" s="211" t="s">
        <v>1849</v>
      </c>
      <c r="B31" s="199"/>
      <c r="C31" s="212" t="s">
        <v>1850</v>
      </c>
      <c r="D31" s="195">
        <v>0</v>
      </c>
      <c r="E31" s="195">
        <v>2500</v>
      </c>
      <c r="F31" s="195">
        <f t="shared" si="2"/>
        <v>-2500</v>
      </c>
      <c r="G31" s="196">
        <v>0</v>
      </c>
      <c r="H31" s="196">
        <v>2.5</v>
      </c>
      <c r="I31" s="197">
        <v>-2.5</v>
      </c>
    </row>
    <row r="32" spans="1:9" ht="36.75" customHeight="1">
      <c r="A32" s="206" t="s">
        <v>256</v>
      </c>
      <c r="B32" s="199"/>
      <c r="C32" s="212" t="s">
        <v>425</v>
      </c>
      <c r="D32" s="195">
        <v>0</v>
      </c>
      <c r="E32" s="195">
        <v>25000</v>
      </c>
      <c r="F32" s="195">
        <f t="shared" si="2"/>
        <v>-25000</v>
      </c>
      <c r="G32" s="196">
        <v>0</v>
      </c>
      <c r="H32" s="196">
        <v>25</v>
      </c>
      <c r="I32" s="197">
        <v>-25</v>
      </c>
    </row>
    <row r="33" spans="1:9" ht="31.5">
      <c r="A33" s="198" t="s">
        <v>426</v>
      </c>
      <c r="B33" s="199" t="s">
        <v>427</v>
      </c>
      <c r="C33" s="199"/>
      <c r="D33" s="195">
        <f>SUM(D34:D35)</f>
        <v>112000</v>
      </c>
      <c r="E33" s="195">
        <f t="shared" ref="E33:I33" si="7">SUM(E34:E35)</f>
        <v>222800</v>
      </c>
      <c r="F33" s="195">
        <f t="shared" si="7"/>
        <v>-110800</v>
      </c>
      <c r="G33" s="195">
        <f t="shared" si="7"/>
        <v>112</v>
      </c>
      <c r="H33" s="200">
        <f t="shared" si="7"/>
        <v>222.8</v>
      </c>
      <c r="I33" s="201">
        <f t="shared" si="7"/>
        <v>-110.8</v>
      </c>
    </row>
    <row r="34" spans="1:9" ht="31.5">
      <c r="A34" s="213" t="s">
        <v>54</v>
      </c>
      <c r="B34" s="199"/>
      <c r="C34" s="214" t="s">
        <v>428</v>
      </c>
      <c r="D34" s="195">
        <v>82000</v>
      </c>
      <c r="E34" s="195">
        <v>4800</v>
      </c>
      <c r="F34" s="195">
        <f t="shared" si="2"/>
        <v>77200</v>
      </c>
      <c r="G34" s="196">
        <v>82</v>
      </c>
      <c r="H34" s="196">
        <v>4.8</v>
      </c>
      <c r="I34" s="197">
        <v>77.2</v>
      </c>
    </row>
    <row r="35" spans="1:9" ht="63">
      <c r="A35" s="213" t="s">
        <v>1851</v>
      </c>
      <c r="B35" s="199"/>
      <c r="C35" s="214" t="s">
        <v>429</v>
      </c>
      <c r="D35" s="195">
        <v>30000</v>
      </c>
      <c r="E35" s="195">
        <v>218000</v>
      </c>
      <c r="F35" s="195">
        <f t="shared" si="2"/>
        <v>-188000</v>
      </c>
      <c r="G35" s="196">
        <v>30</v>
      </c>
      <c r="H35" s="196">
        <v>218</v>
      </c>
      <c r="I35" s="197">
        <v>-188</v>
      </c>
    </row>
    <row r="36" spans="1:9" ht="50.25" customHeight="1">
      <c r="A36" s="198" t="s">
        <v>430</v>
      </c>
      <c r="B36" s="199" t="s">
        <v>431</v>
      </c>
      <c r="C36" s="199"/>
      <c r="D36" s="195">
        <f>D37</f>
        <v>2000000</v>
      </c>
      <c r="E36" s="195">
        <f t="shared" ref="E36:I36" si="8">E37</f>
        <v>1459211.51</v>
      </c>
      <c r="F36" s="195">
        <f t="shared" si="8"/>
        <v>540788.49</v>
      </c>
      <c r="G36" s="195">
        <f t="shared" si="8"/>
        <v>2000</v>
      </c>
      <c r="H36" s="200">
        <f t="shared" si="8"/>
        <v>1459.2</v>
      </c>
      <c r="I36" s="201">
        <f t="shared" si="8"/>
        <v>540.79999999999995</v>
      </c>
    </row>
    <row r="37" spans="1:9" ht="31.5">
      <c r="A37" s="204" t="s">
        <v>1852</v>
      </c>
      <c r="B37" s="199"/>
      <c r="C37" s="205" t="s">
        <v>412</v>
      </c>
      <c r="D37" s="195">
        <v>2000000</v>
      </c>
      <c r="E37" s="195">
        <v>1459211.51</v>
      </c>
      <c r="F37" s="195">
        <f t="shared" si="2"/>
        <v>540788.49</v>
      </c>
      <c r="G37" s="196">
        <v>2000</v>
      </c>
      <c r="H37" s="196">
        <v>1459.2</v>
      </c>
      <c r="I37" s="197">
        <v>540.79999999999995</v>
      </c>
    </row>
    <row r="38" spans="1:9">
      <c r="A38" s="198" t="s">
        <v>432</v>
      </c>
      <c r="B38" s="199" t="s">
        <v>433</v>
      </c>
      <c r="C38" s="199"/>
      <c r="D38" s="195">
        <f>SUM(D39:D63)</f>
        <v>2066870000</v>
      </c>
      <c r="E38" s="195">
        <f t="shared" ref="E38:I38" si="9">SUM(E39:E63)</f>
        <v>2080691227.3699999</v>
      </c>
      <c r="F38" s="195">
        <f t="shared" si="9"/>
        <v>-13821227.369999999</v>
      </c>
      <c r="G38" s="195">
        <f t="shared" si="9"/>
        <v>2066870</v>
      </c>
      <c r="H38" s="200">
        <f t="shared" si="9"/>
        <v>2080691.2</v>
      </c>
      <c r="I38" s="201">
        <f t="shared" si="9"/>
        <v>-13821.3</v>
      </c>
    </row>
    <row r="39" spans="1:9" ht="47.25">
      <c r="A39" s="215" t="s">
        <v>1853</v>
      </c>
      <c r="B39" s="199"/>
      <c r="C39" s="216" t="s">
        <v>434</v>
      </c>
      <c r="D39" s="195">
        <v>579600400</v>
      </c>
      <c r="E39" s="195">
        <v>642941257.05999994</v>
      </c>
      <c r="F39" s="195">
        <f t="shared" si="2"/>
        <v>-63340857.060000002</v>
      </c>
      <c r="G39" s="196">
        <v>579600.4</v>
      </c>
      <c r="H39" s="196">
        <v>642941.30000000005</v>
      </c>
      <c r="I39" s="197">
        <v>-63340.9</v>
      </c>
    </row>
    <row r="40" spans="1:9" ht="47.25">
      <c r="A40" s="206" t="s">
        <v>1854</v>
      </c>
      <c r="B40" s="199"/>
      <c r="C40" s="216" t="s">
        <v>1855</v>
      </c>
      <c r="D40" s="195">
        <v>0</v>
      </c>
      <c r="E40" s="195">
        <v>5996800.1799999997</v>
      </c>
      <c r="F40" s="195">
        <f t="shared" si="2"/>
        <v>-5996800.1799999997</v>
      </c>
      <c r="G40" s="196">
        <v>0</v>
      </c>
      <c r="H40" s="196">
        <v>5996.8</v>
      </c>
      <c r="I40" s="197">
        <v>-5996.8</v>
      </c>
    </row>
    <row r="41" spans="1:9" ht="99.75" customHeight="1">
      <c r="A41" s="215" t="s">
        <v>1856</v>
      </c>
      <c r="B41" s="199"/>
      <c r="C41" s="216" t="s">
        <v>435</v>
      </c>
      <c r="D41" s="195">
        <v>0</v>
      </c>
      <c r="E41" s="195">
        <v>-2918.4</v>
      </c>
      <c r="F41" s="195">
        <f t="shared" si="2"/>
        <v>2918.4</v>
      </c>
      <c r="G41" s="196">
        <v>0</v>
      </c>
      <c r="H41" s="196">
        <v>-2.9</v>
      </c>
      <c r="I41" s="197">
        <v>2.9</v>
      </c>
    </row>
    <row r="42" spans="1:9" ht="78.75">
      <c r="A42" s="215" t="s">
        <v>363</v>
      </c>
      <c r="B42" s="199"/>
      <c r="C42" s="216" t="s">
        <v>436</v>
      </c>
      <c r="D42" s="195">
        <v>1247864000</v>
      </c>
      <c r="E42" s="195">
        <v>1165947371.3</v>
      </c>
      <c r="F42" s="195">
        <f t="shared" si="2"/>
        <v>81916628.700000003</v>
      </c>
      <c r="G42" s="196">
        <v>1247864</v>
      </c>
      <c r="H42" s="196">
        <v>1165947.3999999999</v>
      </c>
      <c r="I42" s="197">
        <v>81916.600000000006</v>
      </c>
    </row>
    <row r="43" spans="1:9" ht="120" customHeight="1">
      <c r="A43" s="215" t="s">
        <v>40</v>
      </c>
      <c r="B43" s="199"/>
      <c r="C43" s="216" t="s">
        <v>437</v>
      </c>
      <c r="D43" s="195">
        <v>9475700</v>
      </c>
      <c r="E43" s="195">
        <v>2749100.38</v>
      </c>
      <c r="F43" s="195">
        <f t="shared" si="2"/>
        <v>6726599.6200000001</v>
      </c>
      <c r="G43" s="196">
        <v>9475.7000000000007</v>
      </c>
      <c r="H43" s="196">
        <v>2749.1</v>
      </c>
      <c r="I43" s="197">
        <v>6726.6</v>
      </c>
    </row>
    <row r="44" spans="1:9" ht="47.25">
      <c r="A44" s="215" t="s">
        <v>438</v>
      </c>
      <c r="B44" s="199"/>
      <c r="C44" s="216" t="s">
        <v>439</v>
      </c>
      <c r="D44" s="195">
        <v>5429800</v>
      </c>
      <c r="E44" s="195">
        <v>11420123.720000001</v>
      </c>
      <c r="F44" s="195">
        <f t="shared" si="2"/>
        <v>-5990323.7199999997</v>
      </c>
      <c r="G44" s="196">
        <v>5429.8</v>
      </c>
      <c r="H44" s="196">
        <v>11420.1</v>
      </c>
      <c r="I44" s="197">
        <v>-5990.3</v>
      </c>
    </row>
    <row r="45" spans="1:9" ht="94.5">
      <c r="A45" s="215" t="s">
        <v>440</v>
      </c>
      <c r="B45" s="199"/>
      <c r="C45" s="216" t="s">
        <v>441</v>
      </c>
      <c r="D45" s="195">
        <v>3913100</v>
      </c>
      <c r="E45" s="195">
        <v>9890721.6600000001</v>
      </c>
      <c r="F45" s="195">
        <f t="shared" si="2"/>
        <v>-5977621.6600000001</v>
      </c>
      <c r="G45" s="196">
        <v>3913.1</v>
      </c>
      <c r="H45" s="196">
        <v>9890.7000000000007</v>
      </c>
      <c r="I45" s="197">
        <v>-5977.6</v>
      </c>
    </row>
    <row r="46" spans="1:9" ht="31.5">
      <c r="A46" s="215" t="s">
        <v>272</v>
      </c>
      <c r="B46" s="199"/>
      <c r="C46" s="216" t="s">
        <v>442</v>
      </c>
      <c r="D46" s="195">
        <v>285700</v>
      </c>
      <c r="E46" s="195">
        <v>335606.84</v>
      </c>
      <c r="F46" s="195">
        <f t="shared" si="2"/>
        <v>-49906.84</v>
      </c>
      <c r="G46" s="196">
        <v>285.7</v>
      </c>
      <c r="H46" s="196">
        <v>335.6</v>
      </c>
      <c r="I46" s="197">
        <v>-49.9</v>
      </c>
    </row>
    <row r="47" spans="1:9" ht="39.75" customHeight="1">
      <c r="A47" s="215" t="s">
        <v>161</v>
      </c>
      <c r="B47" s="199"/>
      <c r="C47" s="216" t="s">
        <v>443</v>
      </c>
      <c r="D47" s="195">
        <v>128809400</v>
      </c>
      <c r="E47" s="195">
        <v>130615459.77</v>
      </c>
      <c r="F47" s="195">
        <f t="shared" si="2"/>
        <v>-1806059.77</v>
      </c>
      <c r="G47" s="196">
        <v>128809.4</v>
      </c>
      <c r="H47" s="196">
        <v>130615.4</v>
      </c>
      <c r="I47" s="197">
        <v>-1806.1</v>
      </c>
    </row>
    <row r="48" spans="1:9" ht="31.5">
      <c r="A48" s="215" t="s">
        <v>304</v>
      </c>
      <c r="B48" s="199"/>
      <c r="C48" s="216" t="s">
        <v>444</v>
      </c>
      <c r="D48" s="195">
        <v>1029900</v>
      </c>
      <c r="E48" s="195">
        <v>1128692</v>
      </c>
      <c r="F48" s="195">
        <f t="shared" si="2"/>
        <v>-98792</v>
      </c>
      <c r="G48" s="196">
        <v>1029.9000000000001</v>
      </c>
      <c r="H48" s="196">
        <v>1128.7</v>
      </c>
      <c r="I48" s="197">
        <v>-98.8</v>
      </c>
    </row>
    <row r="49" spans="1:9">
      <c r="A49" s="215" t="s">
        <v>328</v>
      </c>
      <c r="B49" s="199"/>
      <c r="C49" s="216" t="s">
        <v>445</v>
      </c>
      <c r="D49" s="195">
        <v>19195900</v>
      </c>
      <c r="E49" s="195">
        <v>18422621.350000001</v>
      </c>
      <c r="F49" s="195">
        <f t="shared" si="2"/>
        <v>773278.65</v>
      </c>
      <c r="G49" s="196">
        <v>19195.900000000001</v>
      </c>
      <c r="H49" s="196">
        <v>18422.599999999999</v>
      </c>
      <c r="I49" s="197">
        <v>773.3</v>
      </c>
    </row>
    <row r="50" spans="1:9">
      <c r="A50" s="215" t="s">
        <v>185</v>
      </c>
      <c r="B50" s="199"/>
      <c r="C50" s="216" t="s">
        <v>446</v>
      </c>
      <c r="D50" s="195">
        <v>71181100</v>
      </c>
      <c r="E50" s="195">
        <v>91086990.290000007</v>
      </c>
      <c r="F50" s="195">
        <f t="shared" si="2"/>
        <v>-19905890.289999999</v>
      </c>
      <c r="G50" s="196">
        <v>71181.100000000006</v>
      </c>
      <c r="H50" s="196">
        <v>91087</v>
      </c>
      <c r="I50" s="197">
        <v>-19905.900000000001</v>
      </c>
    </row>
    <row r="51" spans="1:9" ht="31.5">
      <c r="A51" s="206" t="s">
        <v>447</v>
      </c>
      <c r="B51" s="199"/>
      <c r="C51" s="216" t="s">
        <v>448</v>
      </c>
      <c r="D51" s="195">
        <v>0</v>
      </c>
      <c r="E51" s="195">
        <v>112</v>
      </c>
      <c r="F51" s="195">
        <f t="shared" si="2"/>
        <v>-112</v>
      </c>
      <c r="G51" s="196">
        <v>0</v>
      </c>
      <c r="H51" s="196">
        <v>0.1</v>
      </c>
      <c r="I51" s="197">
        <v>-0.1</v>
      </c>
    </row>
    <row r="52" spans="1:9" ht="31.5">
      <c r="A52" s="215" t="s">
        <v>384</v>
      </c>
      <c r="B52" s="199"/>
      <c r="C52" s="216" t="s">
        <v>449</v>
      </c>
      <c r="D52" s="195">
        <v>5000</v>
      </c>
      <c r="E52" s="195">
        <v>6878.44</v>
      </c>
      <c r="F52" s="195">
        <f t="shared" si="2"/>
        <v>-1878.44</v>
      </c>
      <c r="G52" s="196">
        <v>5</v>
      </c>
      <c r="H52" s="196">
        <v>6.9</v>
      </c>
      <c r="I52" s="197">
        <v>-1.9</v>
      </c>
    </row>
    <row r="53" spans="1:9" ht="94.5">
      <c r="A53" s="206" t="s">
        <v>1857</v>
      </c>
      <c r="B53" s="199"/>
      <c r="C53" s="216" t="s">
        <v>1858</v>
      </c>
      <c r="D53" s="195">
        <v>0</v>
      </c>
      <c r="E53" s="195">
        <v>38740</v>
      </c>
      <c r="F53" s="195">
        <f t="shared" si="2"/>
        <v>-38740</v>
      </c>
      <c r="G53" s="196">
        <v>0</v>
      </c>
      <c r="H53" s="196">
        <v>38.700000000000003</v>
      </c>
      <c r="I53" s="197">
        <v>-38.700000000000003</v>
      </c>
    </row>
    <row r="54" spans="1:9" ht="47.25">
      <c r="A54" s="215" t="s">
        <v>211</v>
      </c>
      <c r="B54" s="199"/>
      <c r="C54" s="216" t="s">
        <v>450</v>
      </c>
      <c r="D54" s="195">
        <v>0</v>
      </c>
      <c r="E54" s="195">
        <v>0.77</v>
      </c>
      <c r="F54" s="195">
        <f t="shared" si="2"/>
        <v>-0.77</v>
      </c>
      <c r="G54" s="196">
        <v>0</v>
      </c>
      <c r="H54" s="196">
        <v>0</v>
      </c>
      <c r="I54" s="197">
        <v>0</v>
      </c>
    </row>
    <row r="55" spans="1:9" ht="47.25">
      <c r="A55" s="209" t="s">
        <v>336</v>
      </c>
      <c r="B55" s="199"/>
      <c r="C55" s="216" t="s">
        <v>451</v>
      </c>
      <c r="D55" s="195">
        <v>0</v>
      </c>
      <c r="E55" s="195">
        <v>131.75</v>
      </c>
      <c r="F55" s="195">
        <f t="shared" si="2"/>
        <v>-131.75</v>
      </c>
      <c r="G55" s="196">
        <v>0</v>
      </c>
      <c r="H55" s="196">
        <v>0.1</v>
      </c>
      <c r="I55" s="197">
        <v>-0.1</v>
      </c>
    </row>
    <row r="56" spans="1:9">
      <c r="A56" s="206" t="s">
        <v>1859</v>
      </c>
      <c r="B56" s="199"/>
      <c r="C56" s="216" t="s">
        <v>1860</v>
      </c>
      <c r="D56" s="195">
        <v>0</v>
      </c>
      <c r="E56" s="195">
        <v>388.61</v>
      </c>
      <c r="F56" s="195">
        <f t="shared" si="2"/>
        <v>-388.61</v>
      </c>
      <c r="G56" s="196">
        <v>0</v>
      </c>
      <c r="H56" s="196">
        <v>0.4</v>
      </c>
      <c r="I56" s="197">
        <v>-0.4</v>
      </c>
    </row>
    <row r="57" spans="1:9" ht="78.75">
      <c r="A57" s="206" t="s">
        <v>142</v>
      </c>
      <c r="B57" s="199"/>
      <c r="C57" s="216" t="s">
        <v>452</v>
      </c>
      <c r="D57" s="195">
        <v>0</v>
      </c>
      <c r="E57" s="195">
        <v>356.92</v>
      </c>
      <c r="F57" s="195">
        <f t="shared" si="2"/>
        <v>-356.92</v>
      </c>
      <c r="G57" s="196">
        <v>0</v>
      </c>
      <c r="H57" s="196">
        <v>0.4</v>
      </c>
      <c r="I57" s="197">
        <v>-0.4</v>
      </c>
    </row>
    <row r="58" spans="1:9">
      <c r="A58" s="215" t="s">
        <v>382</v>
      </c>
      <c r="B58" s="199"/>
      <c r="C58" s="216" t="s">
        <v>453</v>
      </c>
      <c r="D58" s="195">
        <v>0</v>
      </c>
      <c r="E58" s="195">
        <v>-4185.46</v>
      </c>
      <c r="F58" s="195">
        <f t="shared" si="2"/>
        <v>4185.46</v>
      </c>
      <c r="G58" s="196">
        <v>0</v>
      </c>
      <c r="H58" s="196">
        <v>-4.2</v>
      </c>
      <c r="I58" s="197">
        <v>4.2</v>
      </c>
    </row>
    <row r="59" spans="1:9" ht="31.5">
      <c r="A59" s="215" t="s">
        <v>292</v>
      </c>
      <c r="B59" s="199"/>
      <c r="C59" s="216" t="s">
        <v>454</v>
      </c>
      <c r="D59" s="195">
        <v>0</v>
      </c>
      <c r="E59" s="195">
        <v>1221.01</v>
      </c>
      <c r="F59" s="195">
        <f t="shared" si="2"/>
        <v>-1221.01</v>
      </c>
      <c r="G59" s="196">
        <v>0</v>
      </c>
      <c r="H59" s="196">
        <v>1.2</v>
      </c>
      <c r="I59" s="197">
        <v>-1.2</v>
      </c>
    </row>
    <row r="60" spans="1:9">
      <c r="A60" s="215" t="s">
        <v>127</v>
      </c>
      <c r="B60" s="199"/>
      <c r="C60" s="216" t="s">
        <v>455</v>
      </c>
      <c r="D60" s="195">
        <v>0</v>
      </c>
      <c r="E60" s="195">
        <v>9407.52</v>
      </c>
      <c r="F60" s="195">
        <f t="shared" si="2"/>
        <v>-9407.52</v>
      </c>
      <c r="G60" s="196">
        <v>0</v>
      </c>
      <c r="H60" s="196">
        <v>9.4</v>
      </c>
      <c r="I60" s="197">
        <v>-9.4</v>
      </c>
    </row>
    <row r="61" spans="1:9">
      <c r="A61" s="215" t="s">
        <v>171</v>
      </c>
      <c r="B61" s="199"/>
      <c r="C61" s="216" t="s">
        <v>456</v>
      </c>
      <c r="D61" s="195">
        <v>0</v>
      </c>
      <c r="E61" s="195">
        <v>18665.8</v>
      </c>
      <c r="F61" s="195">
        <f t="shared" si="2"/>
        <v>-18665.8</v>
      </c>
      <c r="G61" s="196">
        <v>0</v>
      </c>
      <c r="H61" s="196">
        <v>18.7</v>
      </c>
      <c r="I61" s="197">
        <v>-18.7</v>
      </c>
    </row>
    <row r="62" spans="1:9" ht="31.5">
      <c r="A62" s="215" t="s">
        <v>457</v>
      </c>
      <c r="B62" s="199"/>
      <c r="C62" s="216" t="s">
        <v>458</v>
      </c>
      <c r="D62" s="195">
        <v>80000</v>
      </c>
      <c r="E62" s="195">
        <v>87083.86</v>
      </c>
      <c r="F62" s="195">
        <f t="shared" si="2"/>
        <v>-7083.86</v>
      </c>
      <c r="G62" s="196">
        <v>80</v>
      </c>
      <c r="H62" s="196">
        <v>87.1</v>
      </c>
      <c r="I62" s="197">
        <v>-7.1</v>
      </c>
    </row>
    <row r="63" spans="1:9" ht="47.25">
      <c r="A63" s="215" t="s">
        <v>1861</v>
      </c>
      <c r="B63" s="199"/>
      <c r="C63" s="216" t="s">
        <v>459</v>
      </c>
      <c r="D63" s="195">
        <v>0</v>
      </c>
      <c r="E63" s="195">
        <v>600</v>
      </c>
      <c r="F63" s="195">
        <f t="shared" si="2"/>
        <v>-600</v>
      </c>
      <c r="G63" s="196">
        <v>0</v>
      </c>
      <c r="H63" s="196">
        <v>0.6</v>
      </c>
      <c r="I63" s="197">
        <v>-0.6</v>
      </c>
    </row>
    <row r="64" spans="1:9">
      <c r="A64" s="198" t="s">
        <v>460</v>
      </c>
      <c r="B64" s="199" t="s">
        <v>461</v>
      </c>
      <c r="C64" s="199"/>
      <c r="D64" s="195">
        <f>SUM(D65:D67)</f>
        <v>102070000</v>
      </c>
      <c r="E64" s="195">
        <f t="shared" ref="E64:I64" si="10">SUM(E65:E67)</f>
        <v>120994846.03</v>
      </c>
      <c r="F64" s="195">
        <f t="shared" si="10"/>
        <v>-18924846.030000001</v>
      </c>
      <c r="G64" s="195">
        <f t="shared" si="10"/>
        <v>102070</v>
      </c>
      <c r="H64" s="200">
        <f t="shared" si="10"/>
        <v>120994.8</v>
      </c>
      <c r="I64" s="201">
        <f t="shared" si="10"/>
        <v>-18924.8</v>
      </c>
    </row>
    <row r="65" spans="1:9" ht="31.5">
      <c r="A65" s="213" t="s">
        <v>54</v>
      </c>
      <c r="B65" s="199"/>
      <c r="C65" s="199" t="s">
        <v>428</v>
      </c>
      <c r="D65" s="195">
        <v>0</v>
      </c>
      <c r="E65" s="195">
        <v>0</v>
      </c>
      <c r="F65" s="195"/>
      <c r="G65" s="196">
        <v>0</v>
      </c>
      <c r="H65" s="196">
        <v>0</v>
      </c>
      <c r="I65" s="197">
        <v>0</v>
      </c>
    </row>
    <row r="66" spans="1:9" ht="63">
      <c r="A66" s="211" t="s">
        <v>1849</v>
      </c>
      <c r="B66" s="199"/>
      <c r="C66" s="212" t="s">
        <v>1850</v>
      </c>
      <c r="D66" s="195">
        <v>0</v>
      </c>
      <c r="E66" s="195">
        <v>0</v>
      </c>
      <c r="F66" s="195">
        <f t="shared" si="2"/>
        <v>0</v>
      </c>
      <c r="G66" s="196">
        <v>0</v>
      </c>
      <c r="H66" s="196">
        <v>0</v>
      </c>
      <c r="I66" s="197">
        <v>0</v>
      </c>
    </row>
    <row r="67" spans="1:9" ht="31.5">
      <c r="A67" s="211" t="s">
        <v>256</v>
      </c>
      <c r="B67" s="199"/>
      <c r="C67" s="212" t="s">
        <v>425</v>
      </c>
      <c r="D67" s="195">
        <v>102070000</v>
      </c>
      <c r="E67" s="195">
        <v>120994846.03</v>
      </c>
      <c r="F67" s="195">
        <f t="shared" si="2"/>
        <v>-18924846.030000001</v>
      </c>
      <c r="G67" s="196">
        <v>102070</v>
      </c>
      <c r="H67" s="196">
        <v>120994.8</v>
      </c>
      <c r="I67" s="197">
        <v>-18924.8</v>
      </c>
    </row>
    <row r="68" spans="1:9">
      <c r="A68" s="211" t="s">
        <v>1862</v>
      </c>
      <c r="B68" s="199" t="s">
        <v>1863</v>
      </c>
      <c r="C68" s="212"/>
      <c r="D68" s="195">
        <f>SUM(D69)</f>
        <v>255000</v>
      </c>
      <c r="E68" s="195">
        <f t="shared" ref="E68:I68" si="11">SUM(E69)</f>
        <v>106050</v>
      </c>
      <c r="F68" s="195">
        <f t="shared" si="11"/>
        <v>148950</v>
      </c>
      <c r="G68" s="195">
        <f t="shared" si="11"/>
        <v>255</v>
      </c>
      <c r="H68" s="200">
        <f t="shared" si="11"/>
        <v>106.1</v>
      </c>
      <c r="I68" s="201">
        <f t="shared" si="11"/>
        <v>149</v>
      </c>
    </row>
    <row r="69" spans="1:9" ht="31.5">
      <c r="A69" s="206" t="s">
        <v>1864</v>
      </c>
      <c r="B69" s="199"/>
      <c r="C69" s="212" t="s">
        <v>1865</v>
      </c>
      <c r="D69" s="195">
        <v>255000</v>
      </c>
      <c r="E69" s="195">
        <v>106050</v>
      </c>
      <c r="F69" s="195">
        <f t="shared" si="2"/>
        <v>148950</v>
      </c>
      <c r="G69" s="196">
        <v>255</v>
      </c>
      <c r="H69" s="196">
        <v>106.1</v>
      </c>
      <c r="I69" s="197">
        <v>149</v>
      </c>
    </row>
    <row r="70" spans="1:9" ht="31.5">
      <c r="A70" s="198" t="s">
        <v>462</v>
      </c>
      <c r="B70" s="199" t="s">
        <v>463</v>
      </c>
      <c r="C70" s="199"/>
      <c r="D70" s="195">
        <f>SUM(D71:D72)</f>
        <v>80500</v>
      </c>
      <c r="E70" s="195">
        <f t="shared" ref="E70:I70" si="12">SUM(E71:E72)</f>
        <v>147600</v>
      </c>
      <c r="F70" s="195">
        <f t="shared" si="12"/>
        <v>-67100</v>
      </c>
      <c r="G70" s="195">
        <f t="shared" si="12"/>
        <v>80.5</v>
      </c>
      <c r="H70" s="200">
        <f t="shared" si="12"/>
        <v>147.6</v>
      </c>
      <c r="I70" s="201">
        <f t="shared" si="12"/>
        <v>-67.099999999999994</v>
      </c>
    </row>
    <row r="71" spans="1:9" ht="78.75">
      <c r="A71" s="217" t="s">
        <v>140</v>
      </c>
      <c r="B71" s="199"/>
      <c r="C71" s="218" t="s">
        <v>464</v>
      </c>
      <c r="D71" s="195">
        <v>70000</v>
      </c>
      <c r="E71" s="195">
        <v>144800</v>
      </c>
      <c r="F71" s="195">
        <f t="shared" si="2"/>
        <v>-74800</v>
      </c>
      <c r="G71" s="196">
        <v>70</v>
      </c>
      <c r="H71" s="196">
        <v>144.80000000000001</v>
      </c>
      <c r="I71" s="197">
        <v>-74.8</v>
      </c>
    </row>
    <row r="72" spans="1:9" ht="47.25">
      <c r="A72" s="217" t="s">
        <v>465</v>
      </c>
      <c r="B72" s="199"/>
      <c r="C72" s="218" t="s">
        <v>466</v>
      </c>
      <c r="D72" s="195">
        <v>10500</v>
      </c>
      <c r="E72" s="195">
        <v>2800</v>
      </c>
      <c r="F72" s="195">
        <f t="shared" si="2"/>
        <v>7700</v>
      </c>
      <c r="G72" s="196">
        <v>10.5</v>
      </c>
      <c r="H72" s="196">
        <v>2.8</v>
      </c>
      <c r="I72" s="197">
        <v>7.7</v>
      </c>
    </row>
    <row r="73" spans="1:9" ht="31.5">
      <c r="A73" s="217" t="s">
        <v>1866</v>
      </c>
      <c r="B73" s="199" t="s">
        <v>729</v>
      </c>
      <c r="C73" s="218"/>
      <c r="D73" s="195">
        <f>SUM(D74)</f>
        <v>1710000</v>
      </c>
      <c r="E73" s="195">
        <f t="shared" ref="E73:I73" si="13">SUM(E74)</f>
        <v>9709423.8000000007</v>
      </c>
      <c r="F73" s="195">
        <f t="shared" si="13"/>
        <v>-7999423.7999999998</v>
      </c>
      <c r="G73" s="195">
        <f t="shared" si="13"/>
        <v>1710</v>
      </c>
      <c r="H73" s="200">
        <f t="shared" si="13"/>
        <v>9709.4</v>
      </c>
      <c r="I73" s="201">
        <f t="shared" si="13"/>
        <v>-7999.4</v>
      </c>
    </row>
    <row r="74" spans="1:9" ht="47.25">
      <c r="A74" s="206" t="s">
        <v>1867</v>
      </c>
      <c r="B74" s="199"/>
      <c r="C74" s="218" t="s">
        <v>1868</v>
      </c>
      <c r="D74" s="195">
        <v>1710000</v>
      </c>
      <c r="E74" s="195">
        <v>9709423.8000000007</v>
      </c>
      <c r="F74" s="195">
        <f t="shared" si="2"/>
        <v>-7999423.7999999998</v>
      </c>
      <c r="G74" s="196">
        <v>1710</v>
      </c>
      <c r="H74" s="196">
        <v>9709.4</v>
      </c>
      <c r="I74" s="197">
        <v>-7999.4</v>
      </c>
    </row>
    <row r="75" spans="1:9">
      <c r="A75" s="198" t="s">
        <v>467</v>
      </c>
      <c r="B75" s="199" t="s">
        <v>468</v>
      </c>
      <c r="C75" s="199"/>
      <c r="D75" s="195">
        <f>SUM(D76:D90)</f>
        <v>118103269.5</v>
      </c>
      <c r="E75" s="195">
        <f t="shared" ref="E75:I75" si="14">SUM(E76:E90)</f>
        <v>118688372.76000001</v>
      </c>
      <c r="F75" s="195">
        <f t="shared" si="14"/>
        <v>-585103.26</v>
      </c>
      <c r="G75" s="195">
        <f t="shared" si="14"/>
        <v>117899.4</v>
      </c>
      <c r="H75" s="200">
        <f t="shared" si="14"/>
        <v>118688.4</v>
      </c>
      <c r="I75" s="201">
        <f t="shared" si="14"/>
        <v>-585.1</v>
      </c>
    </row>
    <row r="76" spans="1:9" ht="31.5">
      <c r="A76" s="206" t="s">
        <v>179</v>
      </c>
      <c r="B76" s="199"/>
      <c r="C76" s="219" t="s">
        <v>546</v>
      </c>
      <c r="D76" s="195">
        <v>0</v>
      </c>
      <c r="E76" s="195">
        <v>0</v>
      </c>
      <c r="F76" s="195">
        <f t="shared" si="2"/>
        <v>0</v>
      </c>
      <c r="G76" s="196">
        <v>0</v>
      </c>
      <c r="H76" s="196">
        <v>0</v>
      </c>
      <c r="I76" s="197">
        <v>0</v>
      </c>
    </row>
    <row r="77" spans="1:9" ht="47.25">
      <c r="A77" s="220" t="s">
        <v>282</v>
      </c>
      <c r="B77" s="199"/>
      <c r="C77" s="219" t="s">
        <v>469</v>
      </c>
      <c r="D77" s="195">
        <v>20000</v>
      </c>
      <c r="E77" s="195">
        <v>320368.34000000003</v>
      </c>
      <c r="F77" s="195">
        <f t="shared" si="2"/>
        <v>-300368.34000000003</v>
      </c>
      <c r="G77" s="196">
        <v>20</v>
      </c>
      <c r="H77" s="196">
        <v>320.39999999999998</v>
      </c>
      <c r="I77" s="197">
        <v>-300.39999999999998</v>
      </c>
    </row>
    <row r="78" spans="1:9" ht="47.25">
      <c r="A78" s="220" t="s">
        <v>471</v>
      </c>
      <c r="B78" s="199"/>
      <c r="C78" s="219" t="s">
        <v>472</v>
      </c>
      <c r="D78" s="195">
        <v>1331600</v>
      </c>
      <c r="E78" s="195">
        <v>1331600</v>
      </c>
      <c r="F78" s="195">
        <f t="shared" si="2"/>
        <v>0</v>
      </c>
      <c r="G78" s="196">
        <v>1331.6</v>
      </c>
      <c r="H78" s="196">
        <v>1331.6</v>
      </c>
      <c r="I78" s="197">
        <v>0</v>
      </c>
    </row>
    <row r="79" spans="1:9" ht="94.5">
      <c r="A79" s="220" t="s">
        <v>98</v>
      </c>
      <c r="B79" s="199"/>
      <c r="C79" s="219" t="s">
        <v>473</v>
      </c>
      <c r="D79" s="195">
        <v>56432000</v>
      </c>
      <c r="E79" s="195">
        <v>56432000</v>
      </c>
      <c r="F79" s="195">
        <f t="shared" ref="F79:F144" si="15">D79-E79</f>
        <v>0</v>
      </c>
      <c r="G79" s="196">
        <v>56115.3</v>
      </c>
      <c r="H79" s="196">
        <v>56432</v>
      </c>
      <c r="I79" s="197">
        <v>0</v>
      </c>
    </row>
    <row r="80" spans="1:9" ht="63">
      <c r="A80" s="220" t="s">
        <v>167</v>
      </c>
      <c r="B80" s="199"/>
      <c r="C80" s="219" t="s">
        <v>474</v>
      </c>
      <c r="D80" s="195">
        <v>31661000</v>
      </c>
      <c r="E80" s="195">
        <v>31661000</v>
      </c>
      <c r="F80" s="195">
        <f t="shared" si="15"/>
        <v>0</v>
      </c>
      <c r="G80" s="196">
        <v>31661</v>
      </c>
      <c r="H80" s="196">
        <v>31661</v>
      </c>
      <c r="I80" s="197">
        <v>0</v>
      </c>
    </row>
    <row r="81" spans="1:9" ht="78.75">
      <c r="A81" s="220" t="s">
        <v>475</v>
      </c>
      <c r="B81" s="199"/>
      <c r="C81" s="219" t="s">
        <v>476</v>
      </c>
      <c r="D81" s="195">
        <v>9070800</v>
      </c>
      <c r="E81" s="195">
        <v>9070800</v>
      </c>
      <c r="F81" s="195">
        <f t="shared" si="15"/>
        <v>0</v>
      </c>
      <c r="G81" s="196">
        <v>9070.7999999999993</v>
      </c>
      <c r="H81" s="196">
        <v>9070.7999999999993</v>
      </c>
      <c r="I81" s="197">
        <v>0</v>
      </c>
    </row>
    <row r="82" spans="1:9" ht="129.75" customHeight="1">
      <c r="A82" s="220" t="s">
        <v>83</v>
      </c>
      <c r="B82" s="199"/>
      <c r="C82" s="219" t="s">
        <v>477</v>
      </c>
      <c r="D82" s="195">
        <v>1713500</v>
      </c>
      <c r="E82" s="195">
        <v>1713500</v>
      </c>
      <c r="F82" s="195">
        <f t="shared" si="15"/>
        <v>0</v>
      </c>
      <c r="G82" s="196">
        <v>1713.5</v>
      </c>
      <c r="H82" s="196">
        <v>1713.5</v>
      </c>
      <c r="I82" s="197">
        <v>0</v>
      </c>
    </row>
    <row r="83" spans="1:9" ht="149.25" customHeight="1">
      <c r="A83" s="220" t="s">
        <v>478</v>
      </c>
      <c r="B83" s="199"/>
      <c r="C83" s="219" t="s">
        <v>479</v>
      </c>
      <c r="D83" s="195">
        <v>10076800</v>
      </c>
      <c r="E83" s="195">
        <v>10076800</v>
      </c>
      <c r="F83" s="195">
        <f t="shared" si="15"/>
        <v>0</v>
      </c>
      <c r="G83" s="196">
        <v>10076.799999999999</v>
      </c>
      <c r="H83" s="196">
        <v>10076.799999999999</v>
      </c>
      <c r="I83" s="197">
        <v>0</v>
      </c>
    </row>
    <row r="84" spans="1:9" ht="52.5" customHeight="1">
      <c r="A84" s="220" t="s">
        <v>91</v>
      </c>
      <c r="B84" s="199"/>
      <c r="C84" s="219" t="s">
        <v>480</v>
      </c>
      <c r="D84" s="195">
        <v>520300</v>
      </c>
      <c r="E84" s="195">
        <v>520300</v>
      </c>
      <c r="F84" s="195">
        <f t="shared" si="15"/>
        <v>0</v>
      </c>
      <c r="G84" s="196">
        <v>520.29999999999995</v>
      </c>
      <c r="H84" s="196">
        <v>520.29999999999995</v>
      </c>
      <c r="I84" s="197">
        <v>0</v>
      </c>
    </row>
    <row r="85" spans="1:9" ht="158.25" customHeight="1">
      <c r="A85" s="206" t="s">
        <v>1869</v>
      </c>
      <c r="B85" s="199"/>
      <c r="C85" s="219" t="s">
        <v>1870</v>
      </c>
      <c r="D85" s="195">
        <v>112810</v>
      </c>
      <c r="E85" s="195">
        <v>112810</v>
      </c>
      <c r="F85" s="195">
        <f t="shared" si="15"/>
        <v>0</v>
      </c>
      <c r="G85" s="196">
        <v>225.6</v>
      </c>
      <c r="H85" s="196">
        <v>112.8</v>
      </c>
      <c r="I85" s="197">
        <v>0</v>
      </c>
    </row>
    <row r="86" spans="1:9" ht="47.25">
      <c r="A86" s="206" t="s">
        <v>1871</v>
      </c>
      <c r="B86" s="199"/>
      <c r="C86" s="219" t="s">
        <v>1872</v>
      </c>
      <c r="D86" s="195">
        <v>6745200</v>
      </c>
      <c r="E86" s="195">
        <v>6745200</v>
      </c>
      <c r="F86" s="195">
        <f t="shared" si="15"/>
        <v>0</v>
      </c>
      <c r="G86" s="196">
        <v>6745.2</v>
      </c>
      <c r="H86" s="196">
        <v>6745.2</v>
      </c>
      <c r="I86" s="197">
        <v>0</v>
      </c>
    </row>
    <row r="87" spans="1:9" ht="31.5">
      <c r="A87" s="220" t="s">
        <v>153</v>
      </c>
      <c r="B87" s="199"/>
      <c r="C87" s="219" t="s">
        <v>481</v>
      </c>
      <c r="D87" s="195">
        <v>387824</v>
      </c>
      <c r="E87" s="195">
        <v>387824</v>
      </c>
      <c r="F87" s="195">
        <f t="shared" si="15"/>
        <v>0</v>
      </c>
      <c r="G87" s="196">
        <v>387.8</v>
      </c>
      <c r="H87" s="196">
        <v>387.8</v>
      </c>
      <c r="I87" s="197">
        <v>0</v>
      </c>
    </row>
    <row r="88" spans="1:9" ht="31.5">
      <c r="A88" s="221" t="s">
        <v>93</v>
      </c>
      <c r="B88" s="199"/>
      <c r="C88" s="219" t="s">
        <v>499</v>
      </c>
      <c r="D88" s="195">
        <v>84</v>
      </c>
      <c r="E88" s="195">
        <v>84</v>
      </c>
      <c r="F88" s="195">
        <f t="shared" si="15"/>
        <v>0</v>
      </c>
      <c r="G88" s="196">
        <v>0.1</v>
      </c>
      <c r="H88" s="196">
        <v>0.1</v>
      </c>
      <c r="I88" s="197">
        <v>0</v>
      </c>
    </row>
    <row r="89" spans="1:9" ht="31.5">
      <c r="A89" s="209" t="s">
        <v>158</v>
      </c>
      <c r="B89" s="199"/>
      <c r="C89" s="219" t="s">
        <v>482</v>
      </c>
      <c r="D89" s="195">
        <v>1571773.39</v>
      </c>
      <c r="E89" s="195">
        <v>1571773.39</v>
      </c>
      <c r="F89" s="195">
        <f t="shared" si="15"/>
        <v>0</v>
      </c>
      <c r="G89" s="196">
        <v>966.9</v>
      </c>
      <c r="H89" s="196">
        <v>1571.8</v>
      </c>
      <c r="I89" s="197">
        <v>0</v>
      </c>
    </row>
    <row r="90" spans="1:9" ht="47.25">
      <c r="A90" s="220" t="s">
        <v>333</v>
      </c>
      <c r="B90" s="199"/>
      <c r="C90" s="219" t="s">
        <v>483</v>
      </c>
      <c r="D90" s="195">
        <v>-1540421.89</v>
      </c>
      <c r="E90" s="195">
        <v>-1255686.97</v>
      </c>
      <c r="F90" s="195">
        <f t="shared" si="15"/>
        <v>-284734.92</v>
      </c>
      <c r="G90" s="196">
        <v>-935.5</v>
      </c>
      <c r="H90" s="196">
        <v>-1255.7</v>
      </c>
      <c r="I90" s="197">
        <v>-284.7</v>
      </c>
    </row>
    <row r="91" spans="1:9">
      <c r="A91" s="198" t="s">
        <v>484</v>
      </c>
      <c r="B91" s="199" t="s">
        <v>485</v>
      </c>
      <c r="C91" s="199"/>
      <c r="D91" s="195">
        <f>SUM(D92:D101)</f>
        <v>16767124.800000001</v>
      </c>
      <c r="E91" s="195">
        <f>SUM(E92:E101)</f>
        <v>17267398.66</v>
      </c>
      <c r="F91" s="195">
        <f>SUM(F92:F101)</f>
        <v>-500273.86</v>
      </c>
      <c r="G91" s="195">
        <f t="shared" ref="G91:I91" si="16">SUM(G92:G101)</f>
        <v>16767.099999999999</v>
      </c>
      <c r="H91" s="195">
        <f t="shared" si="16"/>
        <v>17267.400000000001</v>
      </c>
      <c r="I91" s="201">
        <f t="shared" si="16"/>
        <v>-500.3</v>
      </c>
    </row>
    <row r="92" spans="1:9" ht="31.5">
      <c r="A92" s="206" t="s">
        <v>193</v>
      </c>
      <c r="B92" s="199"/>
      <c r="C92" s="199" t="s">
        <v>470</v>
      </c>
      <c r="D92" s="195">
        <v>0</v>
      </c>
      <c r="E92" s="195">
        <v>24604.97</v>
      </c>
      <c r="F92" s="195">
        <f t="shared" si="15"/>
        <v>-24604.97</v>
      </c>
      <c r="G92" s="196">
        <v>0</v>
      </c>
      <c r="H92" s="196">
        <v>24.6</v>
      </c>
      <c r="I92" s="197">
        <v>-24.6</v>
      </c>
    </row>
    <row r="93" spans="1:9" ht="31.5">
      <c r="A93" s="206" t="s">
        <v>2</v>
      </c>
      <c r="B93" s="199"/>
      <c r="C93" s="222" t="s">
        <v>486</v>
      </c>
      <c r="D93" s="195">
        <v>1881368</v>
      </c>
      <c r="E93" s="195">
        <v>1881386</v>
      </c>
      <c r="F93" s="195">
        <f t="shared" si="15"/>
        <v>-18</v>
      </c>
      <c r="G93" s="196">
        <f>1881.4-0.1</f>
        <v>1881.3</v>
      </c>
      <c r="H93" s="196">
        <f>1881.3</f>
        <v>1881.3</v>
      </c>
      <c r="I93" s="197">
        <v>0</v>
      </c>
    </row>
    <row r="94" spans="1:9" ht="74.25" customHeight="1">
      <c r="A94" s="206" t="s">
        <v>1873</v>
      </c>
      <c r="B94" s="199"/>
      <c r="C94" s="222" t="s">
        <v>1874</v>
      </c>
      <c r="D94" s="195">
        <v>64800</v>
      </c>
      <c r="E94" s="195">
        <v>64800</v>
      </c>
      <c r="F94" s="195">
        <f t="shared" si="15"/>
        <v>0</v>
      </c>
      <c r="G94" s="196">
        <v>64.8</v>
      </c>
      <c r="H94" s="196">
        <v>64.8</v>
      </c>
      <c r="I94" s="197">
        <v>0</v>
      </c>
    </row>
    <row r="95" spans="1:9" ht="84" customHeight="1">
      <c r="A95" s="206" t="s">
        <v>1875</v>
      </c>
      <c r="B95" s="199"/>
      <c r="C95" s="222" t="s">
        <v>487</v>
      </c>
      <c r="D95" s="195">
        <v>548082.1</v>
      </c>
      <c r="E95" s="195">
        <v>548082.1</v>
      </c>
      <c r="F95" s="195">
        <f t="shared" si="15"/>
        <v>0</v>
      </c>
      <c r="G95" s="196">
        <v>548.1</v>
      </c>
      <c r="H95" s="196">
        <v>548.1</v>
      </c>
      <c r="I95" s="197">
        <v>0</v>
      </c>
    </row>
    <row r="96" spans="1:9" ht="74.25" customHeight="1">
      <c r="A96" s="206" t="s">
        <v>58</v>
      </c>
      <c r="B96" s="199"/>
      <c r="C96" s="222" t="s">
        <v>488</v>
      </c>
      <c r="D96" s="195">
        <v>500000</v>
      </c>
      <c r="E96" s="195">
        <v>500000</v>
      </c>
      <c r="F96" s="195">
        <f t="shared" si="15"/>
        <v>0</v>
      </c>
      <c r="G96" s="196">
        <v>500</v>
      </c>
      <c r="H96" s="196">
        <v>500</v>
      </c>
      <c r="I96" s="197">
        <v>0</v>
      </c>
    </row>
    <row r="97" spans="1:9" ht="74.25" customHeight="1">
      <c r="A97" s="206" t="s">
        <v>129</v>
      </c>
      <c r="B97" s="199"/>
      <c r="C97" s="222" t="s">
        <v>489</v>
      </c>
      <c r="D97" s="195">
        <v>200000</v>
      </c>
      <c r="E97" s="195">
        <v>200000</v>
      </c>
      <c r="F97" s="195">
        <f t="shared" si="15"/>
        <v>0</v>
      </c>
      <c r="G97" s="196">
        <v>200</v>
      </c>
      <c r="H97" s="196">
        <v>200</v>
      </c>
      <c r="I97" s="197">
        <v>0</v>
      </c>
    </row>
    <row r="98" spans="1:9" ht="31.5">
      <c r="A98" s="223" t="s">
        <v>332</v>
      </c>
      <c r="B98" s="199"/>
      <c r="C98" s="222" t="s">
        <v>490</v>
      </c>
      <c r="D98" s="195">
        <v>9897800</v>
      </c>
      <c r="E98" s="195">
        <v>10373450.890000001</v>
      </c>
      <c r="F98" s="195">
        <f t="shared" si="15"/>
        <v>-475650.89</v>
      </c>
      <c r="G98" s="196">
        <v>9897.7999999999993</v>
      </c>
      <c r="H98" s="196">
        <v>10373.5</v>
      </c>
      <c r="I98" s="197">
        <v>-475.7</v>
      </c>
    </row>
    <row r="99" spans="1:9" ht="31.5">
      <c r="A99" s="206" t="s">
        <v>7</v>
      </c>
      <c r="B99" s="199"/>
      <c r="C99" s="222" t="s">
        <v>585</v>
      </c>
      <c r="D99" s="195">
        <v>3505074.69</v>
      </c>
      <c r="E99" s="195">
        <v>3505074.69</v>
      </c>
      <c r="F99" s="195">
        <f t="shared" si="15"/>
        <v>0</v>
      </c>
      <c r="G99" s="196">
        <v>3505.1</v>
      </c>
      <c r="H99" s="196">
        <v>3505.1</v>
      </c>
      <c r="I99" s="197">
        <v>0</v>
      </c>
    </row>
    <row r="100" spans="1:9" ht="71.25" customHeight="1">
      <c r="A100" s="221" t="s">
        <v>500</v>
      </c>
      <c r="B100" s="199"/>
      <c r="C100" s="205" t="s">
        <v>501</v>
      </c>
      <c r="D100" s="195">
        <v>170000</v>
      </c>
      <c r="E100" s="195">
        <v>170000</v>
      </c>
      <c r="F100" s="195">
        <f t="shared" si="15"/>
        <v>0</v>
      </c>
      <c r="G100" s="196">
        <v>170</v>
      </c>
      <c r="H100" s="196">
        <v>170</v>
      </c>
      <c r="I100" s="197">
        <v>0</v>
      </c>
    </row>
    <row r="101" spans="1:9" ht="65.25" customHeight="1">
      <c r="A101" s="221" t="s">
        <v>502</v>
      </c>
      <c r="B101" s="199"/>
      <c r="C101" s="205" t="s">
        <v>503</v>
      </c>
      <c r="D101" s="195">
        <v>0.01</v>
      </c>
      <c r="E101" s="195">
        <v>0.01</v>
      </c>
      <c r="F101" s="195">
        <f t="shared" si="15"/>
        <v>0</v>
      </c>
      <c r="G101" s="196">
        <v>0</v>
      </c>
      <c r="H101" s="196">
        <v>0</v>
      </c>
      <c r="I101" s="197">
        <v>0</v>
      </c>
    </row>
    <row r="102" spans="1:9">
      <c r="A102" s="198" t="s">
        <v>491</v>
      </c>
      <c r="B102" s="199" t="s">
        <v>492</v>
      </c>
      <c r="C102" s="199"/>
      <c r="D102" s="195">
        <f>SUM(D103:D116)</f>
        <v>143496018.36000001</v>
      </c>
      <c r="E102" s="195">
        <f t="shared" ref="E102:I102" si="17">SUM(E103:E116)</f>
        <v>144193401.74000001</v>
      </c>
      <c r="F102" s="195">
        <f t="shared" si="17"/>
        <v>-697383.38</v>
      </c>
      <c r="G102" s="195">
        <f t="shared" si="17"/>
        <v>143496</v>
      </c>
      <c r="H102" s="200">
        <f t="shared" si="17"/>
        <v>144193.4</v>
      </c>
      <c r="I102" s="201">
        <f t="shared" si="17"/>
        <v>-697.4</v>
      </c>
    </row>
    <row r="103" spans="1:9" ht="78.75">
      <c r="A103" s="221" t="s">
        <v>364</v>
      </c>
      <c r="B103" s="199"/>
      <c r="C103" s="224" t="s">
        <v>493</v>
      </c>
      <c r="D103" s="195">
        <v>135000</v>
      </c>
      <c r="E103" s="195">
        <v>414100</v>
      </c>
      <c r="F103" s="195">
        <f t="shared" si="15"/>
        <v>-279100</v>
      </c>
      <c r="G103" s="196">
        <v>135</v>
      </c>
      <c r="H103" s="196">
        <v>414.1</v>
      </c>
      <c r="I103" s="197">
        <v>-279.10000000000002</v>
      </c>
    </row>
    <row r="104" spans="1:9" ht="85.5" customHeight="1">
      <c r="A104" s="221" t="s">
        <v>297</v>
      </c>
      <c r="B104" s="199"/>
      <c r="C104" s="224" t="s">
        <v>494</v>
      </c>
      <c r="D104" s="195">
        <v>75000</v>
      </c>
      <c r="E104" s="195">
        <v>255000</v>
      </c>
      <c r="F104" s="195">
        <f t="shared" si="15"/>
        <v>-180000</v>
      </c>
      <c r="G104" s="196">
        <v>75</v>
      </c>
      <c r="H104" s="196">
        <v>255</v>
      </c>
      <c r="I104" s="197">
        <v>-180</v>
      </c>
    </row>
    <row r="105" spans="1:9" ht="78.75">
      <c r="A105" s="209" t="s">
        <v>335</v>
      </c>
      <c r="B105" s="199"/>
      <c r="C105" s="224" t="s">
        <v>495</v>
      </c>
      <c r="D105" s="195">
        <v>5000</v>
      </c>
      <c r="E105" s="195">
        <v>5000</v>
      </c>
      <c r="F105" s="195">
        <f t="shared" si="15"/>
        <v>0</v>
      </c>
      <c r="G105" s="196">
        <v>5</v>
      </c>
      <c r="H105" s="196">
        <v>5</v>
      </c>
      <c r="I105" s="197">
        <v>0</v>
      </c>
    </row>
    <row r="106" spans="1:9" ht="49.5" customHeight="1">
      <c r="A106" s="221" t="s">
        <v>282</v>
      </c>
      <c r="B106" s="199"/>
      <c r="C106" s="224" t="s">
        <v>469</v>
      </c>
      <c r="D106" s="195">
        <v>60000</v>
      </c>
      <c r="E106" s="195">
        <v>132322.31</v>
      </c>
      <c r="F106" s="195">
        <f t="shared" si="15"/>
        <v>-72322.31</v>
      </c>
      <c r="G106" s="196">
        <v>60</v>
      </c>
      <c r="H106" s="196">
        <v>132.30000000000001</v>
      </c>
      <c r="I106" s="197">
        <v>-72.3</v>
      </c>
    </row>
    <row r="107" spans="1:9" ht="31.5">
      <c r="A107" s="221" t="s">
        <v>193</v>
      </c>
      <c r="B107" s="199"/>
      <c r="C107" s="224" t="s">
        <v>470</v>
      </c>
      <c r="D107" s="195">
        <v>500000</v>
      </c>
      <c r="E107" s="195">
        <v>665961.06999999995</v>
      </c>
      <c r="F107" s="195">
        <f t="shared" si="15"/>
        <v>-165961.07</v>
      </c>
      <c r="G107" s="196">
        <v>500</v>
      </c>
      <c r="H107" s="196">
        <v>666</v>
      </c>
      <c r="I107" s="197">
        <v>-166</v>
      </c>
    </row>
    <row r="108" spans="1:9" ht="31.5">
      <c r="A108" s="206" t="s">
        <v>2</v>
      </c>
      <c r="B108" s="199"/>
      <c r="C108" s="224" t="s">
        <v>486</v>
      </c>
      <c r="D108" s="195">
        <v>6117700</v>
      </c>
      <c r="E108" s="195">
        <v>6117700</v>
      </c>
      <c r="F108" s="195">
        <f t="shared" si="15"/>
        <v>0</v>
      </c>
      <c r="G108" s="196">
        <v>6117.7</v>
      </c>
      <c r="H108" s="196">
        <v>6117.7</v>
      </c>
      <c r="I108" s="197">
        <v>0</v>
      </c>
    </row>
    <row r="109" spans="1:9" ht="31.5">
      <c r="A109" s="209" t="s">
        <v>183</v>
      </c>
      <c r="B109" s="199"/>
      <c r="C109" s="224" t="s">
        <v>496</v>
      </c>
      <c r="D109" s="195">
        <v>600000</v>
      </c>
      <c r="E109" s="195">
        <v>600000</v>
      </c>
      <c r="F109" s="195">
        <f t="shared" si="15"/>
        <v>0</v>
      </c>
      <c r="G109" s="196">
        <v>600</v>
      </c>
      <c r="H109" s="196">
        <v>600</v>
      </c>
      <c r="I109" s="197">
        <v>0</v>
      </c>
    </row>
    <row r="110" spans="1:9" ht="57" customHeight="1">
      <c r="A110" s="206" t="s">
        <v>1876</v>
      </c>
      <c r="B110" s="199"/>
      <c r="C110" s="224" t="s">
        <v>512</v>
      </c>
      <c r="D110" s="195">
        <v>15500000</v>
      </c>
      <c r="E110" s="195">
        <v>15500000</v>
      </c>
      <c r="F110" s="195">
        <f t="shared" si="15"/>
        <v>0</v>
      </c>
      <c r="G110" s="196">
        <v>15500</v>
      </c>
      <c r="H110" s="196">
        <v>15500</v>
      </c>
      <c r="I110" s="197">
        <v>0</v>
      </c>
    </row>
    <row r="111" spans="1:9" ht="31.5">
      <c r="A111" s="206" t="s">
        <v>188</v>
      </c>
      <c r="B111" s="199"/>
      <c r="C111" s="224" t="s">
        <v>497</v>
      </c>
      <c r="D111" s="195">
        <v>122423900</v>
      </c>
      <c r="E111" s="195">
        <v>122423900</v>
      </c>
      <c r="F111" s="195">
        <f t="shared" si="15"/>
        <v>0</v>
      </c>
      <c r="G111" s="196">
        <v>122423.9</v>
      </c>
      <c r="H111" s="196">
        <v>122423.9</v>
      </c>
      <c r="I111" s="197">
        <v>0</v>
      </c>
    </row>
    <row r="112" spans="1:9" ht="94.5">
      <c r="A112" s="206" t="s">
        <v>1877</v>
      </c>
      <c r="B112" s="199"/>
      <c r="C112" s="224" t="s">
        <v>498</v>
      </c>
      <c r="D112" s="195">
        <v>504000</v>
      </c>
      <c r="E112" s="195">
        <v>504000</v>
      </c>
      <c r="F112" s="195">
        <f t="shared" si="15"/>
        <v>0</v>
      </c>
      <c r="G112" s="196">
        <v>504</v>
      </c>
      <c r="H112" s="196">
        <v>504</v>
      </c>
      <c r="I112" s="197">
        <v>0</v>
      </c>
    </row>
    <row r="113" spans="1:9" ht="31.5">
      <c r="A113" s="221" t="s">
        <v>153</v>
      </c>
      <c r="B113" s="199"/>
      <c r="C113" s="224" t="s">
        <v>481</v>
      </c>
      <c r="D113" s="195">
        <v>82332</v>
      </c>
      <c r="E113" s="195">
        <v>82332</v>
      </c>
      <c r="F113" s="195">
        <f t="shared" si="15"/>
        <v>0</v>
      </c>
      <c r="G113" s="196">
        <v>82.3</v>
      </c>
      <c r="H113" s="196">
        <v>82.3</v>
      </c>
      <c r="I113" s="197">
        <v>0</v>
      </c>
    </row>
    <row r="114" spans="1:9" ht="63">
      <c r="A114" s="221" t="s">
        <v>500</v>
      </c>
      <c r="B114" s="199"/>
      <c r="C114" s="224" t="s">
        <v>501</v>
      </c>
      <c r="D114" s="195">
        <v>206237.54</v>
      </c>
      <c r="E114" s="195">
        <v>206237.54</v>
      </c>
      <c r="F114" s="195">
        <f t="shared" si="15"/>
        <v>0</v>
      </c>
      <c r="G114" s="196">
        <f>206.2+0.1</f>
        <v>206.3</v>
      </c>
      <c r="H114" s="196">
        <f>206.3</f>
        <v>206.3</v>
      </c>
      <c r="I114" s="197">
        <v>0</v>
      </c>
    </row>
    <row r="115" spans="1:9" ht="63">
      <c r="A115" s="221" t="s">
        <v>502</v>
      </c>
      <c r="B115" s="199"/>
      <c r="C115" s="224" t="s">
        <v>503</v>
      </c>
      <c r="D115" s="195">
        <v>433014.28</v>
      </c>
      <c r="E115" s="195">
        <v>433014.28</v>
      </c>
      <c r="F115" s="195">
        <f t="shared" si="15"/>
        <v>0</v>
      </c>
      <c r="G115" s="196">
        <v>433</v>
      </c>
      <c r="H115" s="196">
        <v>433</v>
      </c>
      <c r="I115" s="197">
        <v>0</v>
      </c>
    </row>
    <row r="116" spans="1:9" ht="47.25">
      <c r="A116" s="221" t="s">
        <v>333</v>
      </c>
      <c r="B116" s="199"/>
      <c r="C116" s="224" t="s">
        <v>483</v>
      </c>
      <c r="D116" s="195">
        <v>-3146165.46</v>
      </c>
      <c r="E116" s="195">
        <v>-3146165.46</v>
      </c>
      <c r="F116" s="195">
        <f t="shared" si="15"/>
        <v>0</v>
      </c>
      <c r="G116" s="196">
        <v>-3146.2</v>
      </c>
      <c r="H116" s="196">
        <v>-3146.2</v>
      </c>
      <c r="I116" s="197">
        <v>0</v>
      </c>
    </row>
    <row r="117" spans="1:9">
      <c r="A117" s="198" t="s">
        <v>504</v>
      </c>
      <c r="B117" s="199" t="s">
        <v>505</v>
      </c>
      <c r="C117" s="199"/>
      <c r="D117" s="195">
        <f>D118</f>
        <v>100000</v>
      </c>
      <c r="E117" s="195">
        <f t="shared" ref="E117:I117" si="18">E118</f>
        <v>121500</v>
      </c>
      <c r="F117" s="195">
        <f t="shared" si="18"/>
        <v>-21500</v>
      </c>
      <c r="G117" s="195">
        <f t="shared" si="18"/>
        <v>100</v>
      </c>
      <c r="H117" s="200">
        <f t="shared" si="18"/>
        <v>121.5</v>
      </c>
      <c r="I117" s="201">
        <f t="shared" si="18"/>
        <v>-21.5</v>
      </c>
    </row>
    <row r="118" spans="1:9" ht="47.25">
      <c r="A118" s="204" t="s">
        <v>282</v>
      </c>
      <c r="B118" s="199"/>
      <c r="C118" s="205" t="s">
        <v>469</v>
      </c>
      <c r="D118" s="195">
        <v>100000</v>
      </c>
      <c r="E118" s="195">
        <v>121500</v>
      </c>
      <c r="F118" s="195">
        <f t="shared" si="15"/>
        <v>-21500</v>
      </c>
      <c r="G118" s="196">
        <v>100</v>
      </c>
      <c r="H118" s="196">
        <v>121.5</v>
      </c>
      <c r="I118" s="197">
        <v>-21.5</v>
      </c>
    </row>
    <row r="119" spans="1:9">
      <c r="A119" s="198" t="s">
        <v>506</v>
      </c>
      <c r="B119" s="199" t="s">
        <v>507</v>
      </c>
      <c r="C119" s="199"/>
      <c r="D119" s="195">
        <f>SUM(D120:D156)</f>
        <v>464627951.67000002</v>
      </c>
      <c r="E119" s="195">
        <f t="shared" ref="E119:I119" si="19">SUM(E120:E156)</f>
        <v>463200895.50999999</v>
      </c>
      <c r="F119" s="195">
        <f t="shared" si="19"/>
        <v>1427056.16</v>
      </c>
      <c r="G119" s="195">
        <f t="shared" si="19"/>
        <v>464111.4</v>
      </c>
      <c r="H119" s="200">
        <f t="shared" si="19"/>
        <v>463200.9</v>
      </c>
      <c r="I119" s="201">
        <f t="shared" si="19"/>
        <v>1427.1</v>
      </c>
    </row>
    <row r="120" spans="1:9" ht="180" customHeight="1">
      <c r="A120" s="225" t="s">
        <v>213</v>
      </c>
      <c r="B120" s="199"/>
      <c r="C120" s="199" t="s">
        <v>633</v>
      </c>
      <c r="D120" s="195">
        <v>2419200</v>
      </c>
      <c r="E120" s="195">
        <v>2563152</v>
      </c>
      <c r="F120" s="195">
        <f t="shared" si="15"/>
        <v>-143952</v>
      </c>
      <c r="G120" s="196">
        <v>2419.1999999999998</v>
      </c>
      <c r="H120" s="196">
        <v>2563.1999999999998</v>
      </c>
      <c r="I120" s="197">
        <v>-144</v>
      </c>
    </row>
    <row r="121" spans="1:9" ht="47.25">
      <c r="A121" s="226" t="s">
        <v>508</v>
      </c>
      <c r="B121" s="199"/>
      <c r="C121" s="222" t="s">
        <v>509</v>
      </c>
      <c r="D121" s="195">
        <v>90000</v>
      </c>
      <c r="E121" s="195">
        <v>312539.7</v>
      </c>
      <c r="F121" s="195">
        <f t="shared" si="15"/>
        <v>-222539.7</v>
      </c>
      <c r="G121" s="196">
        <v>90</v>
      </c>
      <c r="H121" s="196">
        <v>312.5</v>
      </c>
      <c r="I121" s="197">
        <v>-222.5</v>
      </c>
    </row>
    <row r="122" spans="1:9" ht="47.25">
      <c r="A122" s="226" t="s">
        <v>510</v>
      </c>
      <c r="B122" s="199"/>
      <c r="C122" s="222" t="s">
        <v>511</v>
      </c>
      <c r="D122" s="195">
        <v>97700</v>
      </c>
      <c r="E122" s="195">
        <v>77404.28</v>
      </c>
      <c r="F122" s="195">
        <f t="shared" si="15"/>
        <v>20295.72</v>
      </c>
      <c r="G122" s="196">
        <v>97.7</v>
      </c>
      <c r="H122" s="196">
        <v>77.400000000000006</v>
      </c>
      <c r="I122" s="197">
        <v>20.3</v>
      </c>
    </row>
    <row r="123" spans="1:9" ht="47.25">
      <c r="A123" s="206" t="s">
        <v>381</v>
      </c>
      <c r="B123" s="199"/>
      <c r="C123" s="222" t="s">
        <v>634</v>
      </c>
      <c r="D123" s="195">
        <v>145000</v>
      </c>
      <c r="E123" s="195">
        <v>307000</v>
      </c>
      <c r="F123" s="195">
        <f t="shared" si="15"/>
        <v>-162000</v>
      </c>
      <c r="G123" s="196">
        <v>145</v>
      </c>
      <c r="H123" s="196">
        <v>307</v>
      </c>
      <c r="I123" s="197">
        <v>-162</v>
      </c>
    </row>
    <row r="124" spans="1:9" ht="47.25">
      <c r="A124" s="226" t="s">
        <v>282</v>
      </c>
      <c r="B124" s="199"/>
      <c r="C124" s="222" t="s">
        <v>469</v>
      </c>
      <c r="D124" s="195">
        <v>6000</v>
      </c>
      <c r="E124" s="195">
        <v>90386.65</v>
      </c>
      <c r="F124" s="195">
        <f t="shared" si="15"/>
        <v>-84386.65</v>
      </c>
      <c r="G124" s="196">
        <v>6</v>
      </c>
      <c r="H124" s="196">
        <v>90.4</v>
      </c>
      <c r="I124" s="197">
        <v>-84.4</v>
      </c>
    </row>
    <row r="125" spans="1:9" ht="31.5">
      <c r="A125" s="220" t="s">
        <v>51</v>
      </c>
      <c r="B125" s="199"/>
      <c r="C125" s="219" t="s">
        <v>548</v>
      </c>
      <c r="D125" s="195">
        <v>0</v>
      </c>
      <c r="E125" s="195">
        <v>1000</v>
      </c>
      <c r="F125" s="195">
        <f t="shared" si="15"/>
        <v>-1000</v>
      </c>
      <c r="G125" s="196">
        <v>0</v>
      </c>
      <c r="H125" s="196">
        <v>1</v>
      </c>
      <c r="I125" s="197">
        <v>-1</v>
      </c>
    </row>
    <row r="126" spans="1:9" ht="31.5">
      <c r="A126" s="226" t="s">
        <v>193</v>
      </c>
      <c r="B126" s="199"/>
      <c r="C126" s="222" t="s">
        <v>470</v>
      </c>
      <c r="D126" s="195">
        <v>1562000</v>
      </c>
      <c r="E126" s="195">
        <v>1993247.06</v>
      </c>
      <c r="F126" s="195">
        <f t="shared" si="15"/>
        <v>-431247.06</v>
      </c>
      <c r="G126" s="196">
        <v>1562</v>
      </c>
      <c r="H126" s="196">
        <v>1993.2</v>
      </c>
      <c r="I126" s="197">
        <v>-431.1</v>
      </c>
    </row>
    <row r="127" spans="1:9" ht="41.25" customHeight="1">
      <c r="A127" s="206" t="s">
        <v>2</v>
      </c>
      <c r="B127" s="199"/>
      <c r="C127" s="222" t="s">
        <v>486</v>
      </c>
      <c r="D127" s="195">
        <v>18861000</v>
      </c>
      <c r="E127" s="195">
        <v>18861000</v>
      </c>
      <c r="F127" s="195">
        <f t="shared" si="15"/>
        <v>0</v>
      </c>
      <c r="G127" s="196">
        <v>18861</v>
      </c>
      <c r="H127" s="196">
        <v>18861</v>
      </c>
      <c r="I127" s="197">
        <v>0</v>
      </c>
    </row>
    <row r="128" spans="1:9" ht="58.5" customHeight="1">
      <c r="A128" s="206" t="s">
        <v>1876</v>
      </c>
      <c r="B128" s="199"/>
      <c r="C128" s="222" t="s">
        <v>512</v>
      </c>
      <c r="D128" s="195">
        <v>141812000</v>
      </c>
      <c r="E128" s="195">
        <v>141812000</v>
      </c>
      <c r="F128" s="195">
        <f t="shared" si="15"/>
        <v>0</v>
      </c>
      <c r="G128" s="196">
        <v>141812</v>
      </c>
      <c r="H128" s="196">
        <v>141812</v>
      </c>
      <c r="I128" s="197">
        <v>0</v>
      </c>
    </row>
    <row r="129" spans="1:9" ht="31.5">
      <c r="A129" s="226" t="s">
        <v>275</v>
      </c>
      <c r="B129" s="199"/>
      <c r="C129" s="222" t="s">
        <v>513</v>
      </c>
      <c r="D129" s="195">
        <v>570000</v>
      </c>
      <c r="E129" s="195">
        <v>570000</v>
      </c>
      <c r="F129" s="195">
        <f t="shared" si="15"/>
        <v>0</v>
      </c>
      <c r="G129" s="196">
        <v>570</v>
      </c>
      <c r="H129" s="196">
        <v>570</v>
      </c>
      <c r="I129" s="197">
        <v>0</v>
      </c>
    </row>
    <row r="130" spans="1:9" ht="69" customHeight="1">
      <c r="A130" s="226" t="s">
        <v>514</v>
      </c>
      <c r="B130" s="199"/>
      <c r="C130" s="222" t="s">
        <v>515</v>
      </c>
      <c r="D130" s="195">
        <v>400700</v>
      </c>
      <c r="E130" s="195">
        <v>400700</v>
      </c>
      <c r="F130" s="195">
        <f t="shared" si="15"/>
        <v>0</v>
      </c>
      <c r="G130" s="196">
        <v>400.7</v>
      </c>
      <c r="H130" s="196">
        <v>400.7</v>
      </c>
      <c r="I130" s="197">
        <v>0</v>
      </c>
    </row>
    <row r="131" spans="1:9" ht="47.25">
      <c r="A131" s="226" t="s">
        <v>516</v>
      </c>
      <c r="B131" s="199"/>
      <c r="C131" s="222" t="s">
        <v>517</v>
      </c>
      <c r="D131" s="195">
        <v>8203500</v>
      </c>
      <c r="E131" s="195">
        <v>8203500</v>
      </c>
      <c r="F131" s="195">
        <f t="shared" si="15"/>
        <v>0</v>
      </c>
      <c r="G131" s="196">
        <v>8203.5</v>
      </c>
      <c r="H131" s="196">
        <v>8203.5</v>
      </c>
      <c r="I131" s="197">
        <v>0</v>
      </c>
    </row>
    <row r="132" spans="1:9" ht="47.25">
      <c r="A132" s="206" t="s">
        <v>1878</v>
      </c>
      <c r="B132" s="199"/>
      <c r="C132" s="222" t="s">
        <v>1879</v>
      </c>
      <c r="D132" s="195">
        <v>575200</v>
      </c>
      <c r="E132" s="195">
        <v>575200</v>
      </c>
      <c r="F132" s="195">
        <f t="shared" si="15"/>
        <v>0</v>
      </c>
      <c r="G132" s="196">
        <v>575.20000000000005</v>
      </c>
      <c r="H132" s="196">
        <v>575.20000000000005</v>
      </c>
      <c r="I132" s="197">
        <v>0</v>
      </c>
    </row>
    <row r="133" spans="1:9" ht="63">
      <c r="A133" s="226" t="s">
        <v>518</v>
      </c>
      <c r="B133" s="199"/>
      <c r="C133" s="222" t="s">
        <v>519</v>
      </c>
      <c r="D133" s="195">
        <v>5143900</v>
      </c>
      <c r="E133" s="195">
        <v>4640259.1500000004</v>
      </c>
      <c r="F133" s="195">
        <f t="shared" si="15"/>
        <v>503640.85</v>
      </c>
      <c r="G133" s="196">
        <v>5143.8999999999996</v>
      </c>
      <c r="H133" s="196">
        <v>4640.2</v>
      </c>
      <c r="I133" s="197">
        <v>503.6</v>
      </c>
    </row>
    <row r="134" spans="1:9" ht="78.75">
      <c r="A134" s="226" t="s">
        <v>520</v>
      </c>
      <c r="B134" s="199"/>
      <c r="C134" s="222" t="s">
        <v>521</v>
      </c>
      <c r="D134" s="195">
        <v>1131200</v>
      </c>
      <c r="E134" s="195">
        <v>1131200</v>
      </c>
      <c r="F134" s="195">
        <f t="shared" si="15"/>
        <v>0</v>
      </c>
      <c r="G134" s="196">
        <v>1131.2</v>
      </c>
      <c r="H134" s="196">
        <v>1131.2</v>
      </c>
      <c r="I134" s="197">
        <v>0</v>
      </c>
    </row>
    <row r="135" spans="1:9" ht="78.75">
      <c r="A135" s="226" t="s">
        <v>1880</v>
      </c>
      <c r="B135" s="199"/>
      <c r="C135" s="222" t="s">
        <v>1881</v>
      </c>
      <c r="D135" s="195">
        <v>0</v>
      </c>
      <c r="E135" s="195">
        <v>0</v>
      </c>
      <c r="F135" s="195">
        <f t="shared" si="15"/>
        <v>0</v>
      </c>
      <c r="G135" s="196">
        <v>0</v>
      </c>
      <c r="H135" s="196">
        <v>0</v>
      </c>
      <c r="I135" s="197">
        <v>0</v>
      </c>
    </row>
    <row r="136" spans="1:9" ht="47.25">
      <c r="A136" s="226" t="s">
        <v>522</v>
      </c>
      <c r="B136" s="199"/>
      <c r="C136" s="222" t="s">
        <v>523</v>
      </c>
      <c r="D136" s="195">
        <v>24893700</v>
      </c>
      <c r="E136" s="195">
        <v>24893700</v>
      </c>
      <c r="F136" s="195">
        <f t="shared" si="15"/>
        <v>0</v>
      </c>
      <c r="G136" s="196">
        <v>24893.7</v>
      </c>
      <c r="H136" s="196">
        <v>24893.7</v>
      </c>
      <c r="I136" s="197">
        <v>0</v>
      </c>
    </row>
    <row r="137" spans="1:9" ht="31.5">
      <c r="A137" s="226" t="s">
        <v>524</v>
      </c>
      <c r="B137" s="199"/>
      <c r="C137" s="222" t="s">
        <v>525</v>
      </c>
      <c r="D137" s="195">
        <v>19543700</v>
      </c>
      <c r="E137" s="195">
        <v>19543700</v>
      </c>
      <c r="F137" s="195">
        <f t="shared" si="15"/>
        <v>0</v>
      </c>
      <c r="G137" s="196">
        <v>19543.7</v>
      </c>
      <c r="H137" s="196">
        <v>19543.7</v>
      </c>
      <c r="I137" s="197">
        <v>0</v>
      </c>
    </row>
    <row r="138" spans="1:9" ht="47.25">
      <c r="A138" s="206" t="s">
        <v>308</v>
      </c>
      <c r="B138" s="199"/>
      <c r="C138" s="222" t="s">
        <v>526</v>
      </c>
      <c r="D138" s="195">
        <v>8731200</v>
      </c>
      <c r="E138" s="195">
        <v>8731200</v>
      </c>
      <c r="F138" s="195">
        <f t="shared" si="15"/>
        <v>0</v>
      </c>
      <c r="G138" s="196">
        <v>8731.2000000000007</v>
      </c>
      <c r="H138" s="196">
        <v>8731.2000000000007</v>
      </c>
      <c r="I138" s="197">
        <v>0</v>
      </c>
    </row>
    <row r="139" spans="1:9" ht="47.25">
      <c r="A139" s="226" t="s">
        <v>527</v>
      </c>
      <c r="B139" s="199"/>
      <c r="C139" s="222" t="s">
        <v>528</v>
      </c>
      <c r="D139" s="195">
        <v>20748700</v>
      </c>
      <c r="E139" s="195">
        <v>20748700</v>
      </c>
      <c r="F139" s="195">
        <f t="shared" si="15"/>
        <v>0</v>
      </c>
      <c r="G139" s="196">
        <v>20748.7</v>
      </c>
      <c r="H139" s="196">
        <v>20748.7</v>
      </c>
      <c r="I139" s="197">
        <v>0</v>
      </c>
    </row>
    <row r="140" spans="1:9" ht="47.25">
      <c r="A140" s="226" t="s">
        <v>529</v>
      </c>
      <c r="B140" s="199"/>
      <c r="C140" s="222" t="s">
        <v>530</v>
      </c>
      <c r="D140" s="195">
        <v>34026300</v>
      </c>
      <c r="E140" s="195">
        <v>34026300</v>
      </c>
      <c r="F140" s="195">
        <f t="shared" si="15"/>
        <v>0</v>
      </c>
      <c r="G140" s="196">
        <v>34026.300000000003</v>
      </c>
      <c r="H140" s="196">
        <v>34026.300000000003</v>
      </c>
      <c r="I140" s="197">
        <v>0</v>
      </c>
    </row>
    <row r="141" spans="1:9" ht="63">
      <c r="A141" s="226" t="s">
        <v>531</v>
      </c>
      <c r="B141" s="199"/>
      <c r="C141" s="222" t="s">
        <v>532</v>
      </c>
      <c r="D141" s="195">
        <v>3195800</v>
      </c>
      <c r="E141" s="195">
        <v>951475.27</v>
      </c>
      <c r="F141" s="195">
        <f t="shared" si="15"/>
        <v>2244324.73</v>
      </c>
      <c r="G141" s="196">
        <v>3195.8</v>
      </c>
      <c r="H141" s="196">
        <v>951.5</v>
      </c>
      <c r="I141" s="197">
        <v>2244.3000000000002</v>
      </c>
    </row>
    <row r="142" spans="1:9" ht="78.75">
      <c r="A142" s="226" t="s">
        <v>533</v>
      </c>
      <c r="B142" s="199"/>
      <c r="C142" s="222" t="s">
        <v>534</v>
      </c>
      <c r="D142" s="195">
        <v>0</v>
      </c>
      <c r="E142" s="195">
        <v>0</v>
      </c>
      <c r="F142" s="195">
        <f t="shared" si="15"/>
        <v>0</v>
      </c>
      <c r="G142" s="196">
        <v>0</v>
      </c>
      <c r="H142" s="196">
        <v>0</v>
      </c>
      <c r="I142" s="197">
        <v>0</v>
      </c>
    </row>
    <row r="143" spans="1:9" ht="78.75">
      <c r="A143" s="226" t="s">
        <v>1882</v>
      </c>
      <c r="B143" s="199"/>
      <c r="C143" s="222" t="s">
        <v>1883</v>
      </c>
      <c r="D143" s="195">
        <v>0</v>
      </c>
      <c r="E143" s="195">
        <v>0</v>
      </c>
      <c r="F143" s="195">
        <f t="shared" si="15"/>
        <v>0</v>
      </c>
      <c r="G143" s="196">
        <v>0</v>
      </c>
      <c r="H143" s="196">
        <v>0</v>
      </c>
      <c r="I143" s="197">
        <v>0</v>
      </c>
    </row>
    <row r="144" spans="1:9" ht="47.25">
      <c r="A144" s="226" t="s">
        <v>535</v>
      </c>
      <c r="B144" s="199"/>
      <c r="C144" s="222" t="s">
        <v>536</v>
      </c>
      <c r="D144" s="195">
        <v>8774300</v>
      </c>
      <c r="E144" s="195">
        <v>8774300</v>
      </c>
      <c r="F144" s="195">
        <f t="shared" si="15"/>
        <v>0</v>
      </c>
      <c r="G144" s="196">
        <v>8774.2999999999993</v>
      </c>
      <c r="H144" s="196">
        <v>8774.2999999999993</v>
      </c>
      <c r="I144" s="197">
        <v>0</v>
      </c>
    </row>
    <row r="145" spans="1:9" ht="58.5" customHeight="1">
      <c r="A145" s="206" t="s">
        <v>137</v>
      </c>
      <c r="B145" s="199"/>
      <c r="C145" s="222" t="s">
        <v>537</v>
      </c>
      <c r="D145" s="195">
        <v>9000000</v>
      </c>
      <c r="E145" s="195">
        <v>9000000</v>
      </c>
      <c r="F145" s="195">
        <f t="shared" ref="F145:F210" si="20">D145-E145</f>
        <v>0</v>
      </c>
      <c r="G145" s="196">
        <v>9000</v>
      </c>
      <c r="H145" s="196">
        <v>9000</v>
      </c>
      <c r="I145" s="197">
        <v>0</v>
      </c>
    </row>
    <row r="146" spans="1:9" ht="63">
      <c r="A146" s="206" t="s">
        <v>11</v>
      </c>
      <c r="B146" s="199"/>
      <c r="C146" s="222" t="s">
        <v>538</v>
      </c>
      <c r="D146" s="195">
        <v>138200</v>
      </c>
      <c r="E146" s="195">
        <v>103020.45</v>
      </c>
      <c r="F146" s="195">
        <f t="shared" si="20"/>
        <v>35179.550000000003</v>
      </c>
      <c r="G146" s="196">
        <v>138.19999999999999</v>
      </c>
      <c r="H146" s="196">
        <v>103</v>
      </c>
      <c r="I146" s="197">
        <v>35.200000000000003</v>
      </c>
    </row>
    <row r="147" spans="1:9" ht="31.5">
      <c r="A147" s="226" t="s">
        <v>261</v>
      </c>
      <c r="B147" s="199"/>
      <c r="C147" s="222" t="s">
        <v>539</v>
      </c>
      <c r="D147" s="195">
        <v>44655000</v>
      </c>
      <c r="E147" s="195">
        <v>44655000</v>
      </c>
      <c r="F147" s="195">
        <f t="shared" si="20"/>
        <v>0</v>
      </c>
      <c r="G147" s="196">
        <v>44655</v>
      </c>
      <c r="H147" s="196">
        <v>44655</v>
      </c>
      <c r="I147" s="197">
        <v>0</v>
      </c>
    </row>
    <row r="148" spans="1:9" ht="31.5">
      <c r="A148" s="226" t="s">
        <v>276</v>
      </c>
      <c r="B148" s="199"/>
      <c r="C148" s="222" t="s">
        <v>540</v>
      </c>
      <c r="D148" s="195">
        <v>36992000</v>
      </c>
      <c r="E148" s="195">
        <v>36992000</v>
      </c>
      <c r="F148" s="195">
        <f t="shared" si="20"/>
        <v>0</v>
      </c>
      <c r="G148" s="196">
        <v>36992</v>
      </c>
      <c r="H148" s="196">
        <v>36992</v>
      </c>
      <c r="I148" s="197">
        <v>0</v>
      </c>
    </row>
    <row r="149" spans="1:9" ht="63">
      <c r="A149" s="226" t="s">
        <v>541</v>
      </c>
      <c r="B149" s="199"/>
      <c r="C149" s="222" t="s">
        <v>542</v>
      </c>
      <c r="D149" s="195">
        <v>95097100</v>
      </c>
      <c r="E149" s="195">
        <v>95097100</v>
      </c>
      <c r="F149" s="195">
        <f t="shared" si="20"/>
        <v>0</v>
      </c>
      <c r="G149" s="196">
        <v>95097.1</v>
      </c>
      <c r="H149" s="196">
        <v>95097.1</v>
      </c>
      <c r="I149" s="197">
        <v>0</v>
      </c>
    </row>
    <row r="150" spans="1:9" ht="83.25" customHeight="1">
      <c r="A150" s="206" t="s">
        <v>27</v>
      </c>
      <c r="B150" s="199"/>
      <c r="C150" s="222" t="s">
        <v>543</v>
      </c>
      <c r="D150" s="195">
        <v>3090900</v>
      </c>
      <c r="E150" s="195">
        <v>3090900</v>
      </c>
      <c r="F150" s="195">
        <f t="shared" si="20"/>
        <v>0</v>
      </c>
      <c r="G150" s="196">
        <v>3090.9</v>
      </c>
      <c r="H150" s="196">
        <v>3090.9</v>
      </c>
      <c r="I150" s="197">
        <v>0</v>
      </c>
    </row>
    <row r="151" spans="1:9" ht="54.75" customHeight="1">
      <c r="A151" s="206" t="s">
        <v>1884</v>
      </c>
      <c r="B151" s="199"/>
      <c r="C151" s="222" t="s">
        <v>1885</v>
      </c>
      <c r="D151" s="195">
        <v>1537700</v>
      </c>
      <c r="E151" s="195">
        <v>1537700</v>
      </c>
      <c r="F151" s="195">
        <f t="shared" si="20"/>
        <v>0</v>
      </c>
      <c r="G151" s="196">
        <v>1537.7</v>
      </c>
      <c r="H151" s="196">
        <v>1537.7</v>
      </c>
      <c r="I151" s="197">
        <v>0</v>
      </c>
    </row>
    <row r="152" spans="1:9" ht="54.75" customHeight="1">
      <c r="A152" s="206" t="s">
        <v>1886</v>
      </c>
      <c r="B152" s="199"/>
      <c r="C152" s="222" t="s">
        <v>1887</v>
      </c>
      <c r="D152" s="195">
        <v>20191000</v>
      </c>
      <c r="E152" s="195">
        <v>20191000</v>
      </c>
      <c r="F152" s="195">
        <f t="shared" si="20"/>
        <v>0</v>
      </c>
      <c r="G152" s="196">
        <v>20191</v>
      </c>
      <c r="H152" s="196">
        <v>20191</v>
      </c>
      <c r="I152" s="197">
        <v>0</v>
      </c>
    </row>
    <row r="153" spans="1:9" ht="66.75" customHeight="1">
      <c r="A153" s="206" t="s">
        <v>1888</v>
      </c>
      <c r="B153" s="199"/>
      <c r="C153" s="222" t="s">
        <v>1889</v>
      </c>
      <c r="D153" s="195">
        <v>1260600</v>
      </c>
      <c r="E153" s="195">
        <v>1260600</v>
      </c>
      <c r="F153" s="195">
        <f t="shared" si="20"/>
        <v>0</v>
      </c>
      <c r="G153" s="196">
        <v>1260.5999999999999</v>
      </c>
      <c r="H153" s="196">
        <v>1260.5999999999999</v>
      </c>
      <c r="I153" s="197">
        <v>0</v>
      </c>
    </row>
    <row r="154" spans="1:9" ht="84" customHeight="1">
      <c r="A154" s="206" t="s">
        <v>1890</v>
      </c>
      <c r="B154" s="199"/>
      <c r="C154" s="222" t="s">
        <v>1891</v>
      </c>
      <c r="D154" s="195">
        <v>1101000</v>
      </c>
      <c r="E154" s="195">
        <v>1101000</v>
      </c>
      <c r="F154" s="195">
        <f t="shared" si="20"/>
        <v>0</v>
      </c>
      <c r="G154" s="196"/>
      <c r="H154" s="196">
        <v>1101</v>
      </c>
      <c r="I154" s="197">
        <v>0</v>
      </c>
    </row>
    <row r="155" spans="1:9" ht="31.5">
      <c r="A155" s="209" t="s">
        <v>158</v>
      </c>
      <c r="B155" s="199"/>
      <c r="C155" s="224" t="s">
        <v>482</v>
      </c>
      <c r="D155" s="195">
        <v>0</v>
      </c>
      <c r="E155" s="195">
        <v>331259.28000000003</v>
      </c>
      <c r="F155" s="195">
        <f t="shared" si="20"/>
        <v>-331259.28000000003</v>
      </c>
      <c r="G155" s="196">
        <v>331.3</v>
      </c>
      <c r="H155" s="196">
        <v>331.3</v>
      </c>
      <c r="I155" s="197">
        <v>-331.3</v>
      </c>
    </row>
    <row r="156" spans="1:9" ht="47.25">
      <c r="A156" s="226" t="s">
        <v>333</v>
      </c>
      <c r="B156" s="199"/>
      <c r="C156" s="222" t="s">
        <v>483</v>
      </c>
      <c r="D156" s="195">
        <v>-49366648.329999998</v>
      </c>
      <c r="E156" s="195">
        <v>-49366648.329999998</v>
      </c>
      <c r="F156" s="195">
        <f t="shared" si="20"/>
        <v>0</v>
      </c>
      <c r="G156" s="196">
        <v>-49113.5</v>
      </c>
      <c r="H156" s="196">
        <v>-49366.6</v>
      </c>
      <c r="I156" s="197">
        <v>0</v>
      </c>
    </row>
    <row r="157" spans="1:9">
      <c r="A157" s="198" t="s">
        <v>544</v>
      </c>
      <c r="B157" s="199" t="s">
        <v>545</v>
      </c>
      <c r="C157" s="199"/>
      <c r="D157" s="195">
        <f>SUM(D158:D172)</f>
        <v>8312605481.8699999</v>
      </c>
      <c r="E157" s="195">
        <f t="shared" ref="E157:I157" si="21">SUM(E158:E172)</f>
        <v>8323245712.5100002</v>
      </c>
      <c r="F157" s="195">
        <f t="shared" si="21"/>
        <v>-10640230.640000001</v>
      </c>
      <c r="G157" s="195">
        <f t="shared" si="21"/>
        <v>8311488.5999999996</v>
      </c>
      <c r="H157" s="200">
        <f t="shared" si="21"/>
        <v>8323245.7000000002</v>
      </c>
      <c r="I157" s="201">
        <f t="shared" si="21"/>
        <v>-10640.2</v>
      </c>
    </row>
    <row r="158" spans="1:9" ht="51" customHeight="1">
      <c r="A158" s="227" t="s">
        <v>508</v>
      </c>
      <c r="B158" s="199"/>
      <c r="C158" s="228" t="s">
        <v>509</v>
      </c>
      <c r="D158" s="195">
        <v>1818100</v>
      </c>
      <c r="E158" s="195">
        <v>1812241.9</v>
      </c>
      <c r="F158" s="195">
        <f t="shared" si="20"/>
        <v>5858.1</v>
      </c>
      <c r="G158" s="196">
        <v>1818.1</v>
      </c>
      <c r="H158" s="196">
        <v>1812.2</v>
      </c>
      <c r="I158" s="197">
        <v>5.9</v>
      </c>
    </row>
    <row r="159" spans="1:9" ht="31.5">
      <c r="A159" s="206" t="s">
        <v>179</v>
      </c>
      <c r="B159" s="199"/>
      <c r="C159" s="228" t="s">
        <v>546</v>
      </c>
      <c r="D159" s="195">
        <v>1255200</v>
      </c>
      <c r="E159" s="195">
        <v>11398668.619999999</v>
      </c>
      <c r="F159" s="195">
        <f t="shared" si="20"/>
        <v>-10143468.619999999</v>
      </c>
      <c r="G159" s="196">
        <v>1255.2</v>
      </c>
      <c r="H159" s="196">
        <v>11398.7</v>
      </c>
      <c r="I159" s="197">
        <v>-10143.5</v>
      </c>
    </row>
    <row r="160" spans="1:9" ht="63">
      <c r="A160" s="206" t="s">
        <v>101</v>
      </c>
      <c r="B160" s="199"/>
      <c r="C160" s="228" t="s">
        <v>547</v>
      </c>
      <c r="D160" s="195">
        <v>0</v>
      </c>
      <c r="E160" s="195">
        <v>624205.44999999995</v>
      </c>
      <c r="F160" s="195">
        <f t="shared" si="20"/>
        <v>-624205.44999999995</v>
      </c>
      <c r="G160" s="196">
        <v>0</v>
      </c>
      <c r="H160" s="196">
        <v>624.20000000000005</v>
      </c>
      <c r="I160" s="197">
        <v>-624.20000000000005</v>
      </c>
    </row>
    <row r="161" spans="1:9" ht="63">
      <c r="A161" s="227" t="s">
        <v>1892</v>
      </c>
      <c r="B161" s="199"/>
      <c r="C161" s="228" t="s">
        <v>429</v>
      </c>
      <c r="D161" s="195">
        <v>80000</v>
      </c>
      <c r="E161" s="195">
        <v>75000</v>
      </c>
      <c r="F161" s="195">
        <f t="shared" si="20"/>
        <v>5000</v>
      </c>
      <c r="G161" s="196">
        <v>80</v>
      </c>
      <c r="H161" s="196">
        <v>75</v>
      </c>
      <c r="I161" s="197">
        <v>5</v>
      </c>
    </row>
    <row r="162" spans="1:9" ht="47.25">
      <c r="A162" s="227" t="s">
        <v>282</v>
      </c>
      <c r="B162" s="199"/>
      <c r="C162" s="228" t="s">
        <v>469</v>
      </c>
      <c r="D162" s="195">
        <v>50000</v>
      </c>
      <c r="E162" s="195">
        <v>111457.31</v>
      </c>
      <c r="F162" s="195">
        <f t="shared" si="20"/>
        <v>-61457.31</v>
      </c>
      <c r="G162" s="196">
        <v>50</v>
      </c>
      <c r="H162" s="196">
        <v>111.5</v>
      </c>
      <c r="I162" s="197">
        <v>-61.5</v>
      </c>
    </row>
    <row r="163" spans="1:9" ht="31.5">
      <c r="A163" s="227" t="s">
        <v>51</v>
      </c>
      <c r="B163" s="199"/>
      <c r="C163" s="228" t="s">
        <v>548</v>
      </c>
      <c r="D163" s="195">
        <v>0</v>
      </c>
      <c r="E163" s="195">
        <v>-164594.29</v>
      </c>
      <c r="F163" s="195">
        <f t="shared" si="20"/>
        <v>164594.29</v>
      </c>
      <c r="G163" s="196">
        <v>0</v>
      </c>
      <c r="H163" s="196">
        <v>-164.6</v>
      </c>
      <c r="I163" s="197">
        <v>164.6</v>
      </c>
    </row>
    <row r="164" spans="1:9" ht="31.5">
      <c r="A164" s="227" t="s">
        <v>193</v>
      </c>
      <c r="B164" s="199"/>
      <c r="C164" s="228" t="s">
        <v>470</v>
      </c>
      <c r="D164" s="195">
        <v>1133200</v>
      </c>
      <c r="E164" s="195">
        <v>1396537.75</v>
      </c>
      <c r="F164" s="195">
        <f t="shared" si="20"/>
        <v>-263337.75</v>
      </c>
      <c r="G164" s="196">
        <v>1133.2</v>
      </c>
      <c r="H164" s="196">
        <v>1396.5</v>
      </c>
      <c r="I164" s="197">
        <v>-263.3</v>
      </c>
    </row>
    <row r="165" spans="1:9" ht="31.5">
      <c r="A165" s="227" t="s">
        <v>81</v>
      </c>
      <c r="B165" s="199"/>
      <c r="C165" s="228" t="s">
        <v>549</v>
      </c>
      <c r="D165" s="195">
        <v>8055669000</v>
      </c>
      <c r="E165" s="195">
        <v>8055669000</v>
      </c>
      <c r="F165" s="195">
        <f t="shared" si="20"/>
        <v>0</v>
      </c>
      <c r="G165" s="196">
        <v>8055669</v>
      </c>
      <c r="H165" s="196">
        <v>8055669</v>
      </c>
      <c r="I165" s="197">
        <v>0</v>
      </c>
    </row>
    <row r="166" spans="1:9" ht="31.5">
      <c r="A166" s="227" t="s">
        <v>362</v>
      </c>
      <c r="B166" s="199"/>
      <c r="C166" s="228" t="s">
        <v>550</v>
      </c>
      <c r="D166" s="195">
        <v>197803000</v>
      </c>
      <c r="E166" s="195">
        <v>197803000</v>
      </c>
      <c r="F166" s="195">
        <f t="shared" si="20"/>
        <v>0</v>
      </c>
      <c r="G166" s="196">
        <v>197803</v>
      </c>
      <c r="H166" s="196">
        <v>197803</v>
      </c>
      <c r="I166" s="197">
        <v>0</v>
      </c>
    </row>
    <row r="167" spans="1:9" ht="47.25">
      <c r="A167" s="227" t="s">
        <v>55</v>
      </c>
      <c r="B167" s="199"/>
      <c r="C167" s="228" t="s">
        <v>551</v>
      </c>
      <c r="D167" s="195">
        <v>6112500</v>
      </c>
      <c r="E167" s="195">
        <v>6112285</v>
      </c>
      <c r="F167" s="195">
        <f t="shared" si="20"/>
        <v>215</v>
      </c>
      <c r="G167" s="196">
        <v>6112.5</v>
      </c>
      <c r="H167" s="196">
        <v>6112.3</v>
      </c>
      <c r="I167" s="197">
        <v>0.2</v>
      </c>
    </row>
    <row r="168" spans="1:9">
      <c r="A168" s="227" t="s">
        <v>367</v>
      </c>
      <c r="B168" s="199"/>
      <c r="C168" s="228" t="s">
        <v>552</v>
      </c>
      <c r="D168" s="195">
        <v>38091200</v>
      </c>
      <c r="E168" s="195">
        <v>37814628.899999999</v>
      </c>
      <c r="F168" s="195">
        <f t="shared" si="20"/>
        <v>276571.09999999998</v>
      </c>
      <c r="G168" s="196">
        <v>38091.199999999997</v>
      </c>
      <c r="H168" s="196">
        <v>37814.6</v>
      </c>
      <c r="I168" s="197">
        <v>276.60000000000002</v>
      </c>
    </row>
    <row r="169" spans="1:9" ht="31.5">
      <c r="A169" s="223" t="s">
        <v>332</v>
      </c>
      <c r="B169" s="199"/>
      <c r="C169" s="228" t="s">
        <v>490</v>
      </c>
      <c r="D169" s="195">
        <v>9536670</v>
      </c>
      <c r="E169" s="195">
        <v>9536670</v>
      </c>
      <c r="F169" s="195">
        <f t="shared" si="20"/>
        <v>0</v>
      </c>
      <c r="G169" s="196">
        <v>8419.7999999999993</v>
      </c>
      <c r="H169" s="196">
        <v>9536.7000000000007</v>
      </c>
      <c r="I169" s="197">
        <v>0</v>
      </c>
    </row>
    <row r="170" spans="1:9" ht="63">
      <c r="A170" s="221" t="s">
        <v>500</v>
      </c>
      <c r="B170" s="199"/>
      <c r="C170" s="228" t="s">
        <v>501</v>
      </c>
      <c r="D170" s="195">
        <v>141879.39000000001</v>
      </c>
      <c r="E170" s="195">
        <v>141879.39000000001</v>
      </c>
      <c r="F170" s="195">
        <f t="shared" si="20"/>
        <v>0</v>
      </c>
      <c r="G170" s="196">
        <v>141.9</v>
      </c>
      <c r="H170" s="196">
        <v>141.9</v>
      </c>
      <c r="I170" s="197">
        <v>0</v>
      </c>
    </row>
    <row r="171" spans="1:9" ht="63">
      <c r="A171" s="227" t="s">
        <v>502</v>
      </c>
      <c r="B171" s="199"/>
      <c r="C171" s="228" t="s">
        <v>503</v>
      </c>
      <c r="D171" s="195">
        <v>1052808.6299999999</v>
      </c>
      <c r="E171" s="195">
        <v>1052808.6299999999</v>
      </c>
      <c r="F171" s="195">
        <f t="shared" si="20"/>
        <v>0</v>
      </c>
      <c r="G171" s="196">
        <v>1052.8</v>
      </c>
      <c r="H171" s="196">
        <v>1052.8</v>
      </c>
      <c r="I171" s="197">
        <v>0</v>
      </c>
    </row>
    <row r="172" spans="1:9" ht="47.25">
      <c r="A172" s="227" t="s">
        <v>333</v>
      </c>
      <c r="B172" s="199"/>
      <c r="C172" s="228" t="s">
        <v>483</v>
      </c>
      <c r="D172" s="195">
        <v>-138076.15</v>
      </c>
      <c r="E172" s="195">
        <v>-138076.15</v>
      </c>
      <c r="F172" s="195">
        <f t="shared" si="20"/>
        <v>0</v>
      </c>
      <c r="G172" s="196">
        <v>-138.1</v>
      </c>
      <c r="H172" s="196">
        <v>-138.1</v>
      </c>
      <c r="I172" s="197">
        <v>0</v>
      </c>
    </row>
    <row r="173" spans="1:9">
      <c r="A173" s="198" t="s">
        <v>553</v>
      </c>
      <c r="B173" s="199" t="s">
        <v>554</v>
      </c>
      <c r="C173" s="199"/>
      <c r="D173" s="195">
        <f>SUM(D174:D194)</f>
        <v>2011525555.4100001</v>
      </c>
      <c r="E173" s="195">
        <f t="shared" ref="E173:I173" si="22">SUM(E174:E194)</f>
        <v>2012914704.8</v>
      </c>
      <c r="F173" s="195">
        <f t="shared" si="22"/>
        <v>-1389149.39</v>
      </c>
      <c r="G173" s="195">
        <f t="shared" si="22"/>
        <v>2011525.6</v>
      </c>
      <c r="H173" s="200">
        <f t="shared" si="22"/>
        <v>2012914.7</v>
      </c>
      <c r="I173" s="201">
        <f t="shared" si="22"/>
        <v>-1389.1</v>
      </c>
    </row>
    <row r="174" spans="1:9" ht="94.5">
      <c r="A174" s="229" t="s">
        <v>63</v>
      </c>
      <c r="B174" s="199"/>
      <c r="C174" s="230" t="s">
        <v>555</v>
      </c>
      <c r="D174" s="195">
        <v>240000</v>
      </c>
      <c r="E174" s="195">
        <v>77000</v>
      </c>
      <c r="F174" s="195">
        <f t="shared" si="20"/>
        <v>163000</v>
      </c>
      <c r="G174" s="196">
        <v>240</v>
      </c>
      <c r="H174" s="196">
        <v>77</v>
      </c>
      <c r="I174" s="197">
        <v>163</v>
      </c>
    </row>
    <row r="175" spans="1:9" ht="31.5">
      <c r="A175" s="206" t="s">
        <v>179</v>
      </c>
      <c r="B175" s="199"/>
      <c r="C175" s="228" t="s">
        <v>546</v>
      </c>
      <c r="D175" s="195">
        <v>1100000</v>
      </c>
      <c r="E175" s="195">
        <v>820812.56</v>
      </c>
      <c r="F175" s="195">
        <f t="shared" si="20"/>
        <v>279187.44</v>
      </c>
      <c r="G175" s="196">
        <v>1100</v>
      </c>
      <c r="H175" s="196">
        <v>820.8</v>
      </c>
      <c r="I175" s="197">
        <v>279.2</v>
      </c>
    </row>
    <row r="176" spans="1:9" ht="105.75" customHeight="1">
      <c r="A176" s="206" t="s">
        <v>1893</v>
      </c>
      <c r="B176" s="199"/>
      <c r="C176" s="228" t="s">
        <v>1894</v>
      </c>
      <c r="D176" s="195">
        <v>0</v>
      </c>
      <c r="E176" s="195">
        <v>62816.4</v>
      </c>
      <c r="F176" s="195">
        <f t="shared" si="20"/>
        <v>-62816.4</v>
      </c>
      <c r="G176" s="196">
        <v>0</v>
      </c>
      <c r="H176" s="196">
        <v>62.8</v>
      </c>
      <c r="I176" s="197">
        <v>-62.8</v>
      </c>
    </row>
    <row r="177" spans="1:9" ht="72.75" customHeight="1">
      <c r="A177" s="206" t="s">
        <v>1849</v>
      </c>
      <c r="B177" s="199"/>
      <c r="C177" s="228" t="s">
        <v>1850</v>
      </c>
      <c r="D177" s="195">
        <v>40000</v>
      </c>
      <c r="E177" s="195">
        <v>0</v>
      </c>
      <c r="F177" s="195">
        <f t="shared" si="20"/>
        <v>40000</v>
      </c>
      <c r="G177" s="196">
        <v>40</v>
      </c>
      <c r="H177" s="196">
        <v>0</v>
      </c>
      <c r="I177" s="197">
        <v>40</v>
      </c>
    </row>
    <row r="178" spans="1:9" ht="78.75">
      <c r="A178" s="206" t="s">
        <v>375</v>
      </c>
      <c r="B178" s="199"/>
      <c r="C178" s="228" t="s">
        <v>556</v>
      </c>
      <c r="D178" s="195">
        <v>0</v>
      </c>
      <c r="E178" s="195">
        <v>129092.39</v>
      </c>
      <c r="F178" s="195">
        <f t="shared" si="20"/>
        <v>-129092.39</v>
      </c>
      <c r="G178" s="196">
        <v>0</v>
      </c>
      <c r="H178" s="196">
        <v>129.1</v>
      </c>
      <c r="I178" s="197">
        <v>-129.1</v>
      </c>
    </row>
    <row r="179" spans="1:9" ht="84.75" customHeight="1">
      <c r="A179" s="206" t="s">
        <v>313</v>
      </c>
      <c r="B179" s="199"/>
      <c r="C179" s="228" t="s">
        <v>1895</v>
      </c>
      <c r="D179" s="195">
        <v>0</v>
      </c>
      <c r="E179" s="195">
        <v>423482.48</v>
      </c>
      <c r="F179" s="195">
        <f t="shared" si="20"/>
        <v>-423482.48</v>
      </c>
      <c r="G179" s="196">
        <v>0</v>
      </c>
      <c r="H179" s="196">
        <v>423.5</v>
      </c>
      <c r="I179" s="197">
        <v>-423.5</v>
      </c>
    </row>
    <row r="180" spans="1:9" ht="47.25">
      <c r="A180" s="229" t="s">
        <v>282</v>
      </c>
      <c r="B180" s="199"/>
      <c r="C180" s="230" t="s">
        <v>469</v>
      </c>
      <c r="D180" s="195">
        <v>20000</v>
      </c>
      <c r="E180" s="195">
        <v>8097.82</v>
      </c>
      <c r="F180" s="195">
        <f t="shared" si="20"/>
        <v>11902.18</v>
      </c>
      <c r="G180" s="196">
        <v>20</v>
      </c>
      <c r="H180" s="196">
        <v>8.1</v>
      </c>
      <c r="I180" s="197">
        <v>11.9</v>
      </c>
    </row>
    <row r="181" spans="1:9" ht="31.5">
      <c r="A181" s="227" t="s">
        <v>51</v>
      </c>
      <c r="B181" s="199"/>
      <c r="C181" s="230" t="s">
        <v>548</v>
      </c>
      <c r="D181" s="195">
        <v>0</v>
      </c>
      <c r="E181" s="195">
        <v>0</v>
      </c>
      <c r="F181" s="195">
        <f t="shared" si="20"/>
        <v>0</v>
      </c>
      <c r="G181" s="196">
        <v>0</v>
      </c>
      <c r="H181" s="196">
        <v>0</v>
      </c>
      <c r="I181" s="197">
        <v>0</v>
      </c>
    </row>
    <row r="182" spans="1:9" ht="31.5">
      <c r="A182" s="229" t="s">
        <v>193</v>
      </c>
      <c r="B182" s="199"/>
      <c r="C182" s="230" t="s">
        <v>470</v>
      </c>
      <c r="D182" s="195">
        <v>0</v>
      </c>
      <c r="E182" s="195">
        <v>205985.82</v>
      </c>
      <c r="F182" s="195">
        <f t="shared" si="20"/>
        <v>-205985.82</v>
      </c>
      <c r="G182" s="196">
        <v>0</v>
      </c>
      <c r="H182" s="196">
        <v>206</v>
      </c>
      <c r="I182" s="197">
        <v>-206</v>
      </c>
    </row>
    <row r="183" spans="1:9" ht="151.5" customHeight="1">
      <c r="A183" s="206" t="s">
        <v>1896</v>
      </c>
      <c r="B183" s="199"/>
      <c r="C183" s="230" t="s">
        <v>1897</v>
      </c>
      <c r="D183" s="195">
        <v>0</v>
      </c>
      <c r="E183" s="195">
        <v>852936.78</v>
      </c>
      <c r="F183" s="195">
        <f t="shared" si="20"/>
        <v>-852936.78</v>
      </c>
      <c r="G183" s="196">
        <v>0</v>
      </c>
      <c r="H183" s="196">
        <v>852.9</v>
      </c>
      <c r="I183" s="197">
        <v>-852.9</v>
      </c>
    </row>
    <row r="184" spans="1:9" ht="54.75" customHeight="1">
      <c r="A184" s="206" t="s">
        <v>1876</v>
      </c>
      <c r="B184" s="199"/>
      <c r="C184" s="222" t="s">
        <v>512</v>
      </c>
      <c r="D184" s="195">
        <v>395493800</v>
      </c>
      <c r="E184" s="195">
        <v>395493800</v>
      </c>
      <c r="F184" s="195">
        <f t="shared" si="20"/>
        <v>0</v>
      </c>
      <c r="G184" s="196">
        <v>395493.8</v>
      </c>
      <c r="H184" s="196">
        <v>395493.8</v>
      </c>
      <c r="I184" s="197">
        <v>0</v>
      </c>
    </row>
    <row r="185" spans="1:9" ht="63.75" customHeight="1">
      <c r="A185" s="229" t="s">
        <v>557</v>
      </c>
      <c r="B185" s="199"/>
      <c r="C185" s="230" t="s">
        <v>558</v>
      </c>
      <c r="D185" s="195">
        <v>62033900</v>
      </c>
      <c r="E185" s="195">
        <v>62033900</v>
      </c>
      <c r="F185" s="195">
        <f t="shared" si="20"/>
        <v>0</v>
      </c>
      <c r="G185" s="196">
        <v>62033.9</v>
      </c>
      <c r="H185" s="196">
        <v>62033.9</v>
      </c>
      <c r="I185" s="197">
        <v>0</v>
      </c>
    </row>
    <row r="186" spans="1:9" ht="55.5" customHeight="1">
      <c r="A186" s="206" t="s">
        <v>1898</v>
      </c>
      <c r="B186" s="199"/>
      <c r="C186" s="230" t="s">
        <v>1899</v>
      </c>
      <c r="D186" s="195">
        <v>12799598.449999999</v>
      </c>
      <c r="E186" s="195">
        <v>12799598.449999999</v>
      </c>
      <c r="F186" s="195">
        <f t="shared" si="20"/>
        <v>0</v>
      </c>
      <c r="G186" s="196">
        <v>12799.6</v>
      </c>
      <c r="H186" s="196">
        <v>12799.6</v>
      </c>
      <c r="I186" s="197">
        <v>0</v>
      </c>
    </row>
    <row r="187" spans="1:9" ht="70.5" customHeight="1">
      <c r="A187" s="206" t="s">
        <v>280</v>
      </c>
      <c r="B187" s="199"/>
      <c r="C187" s="230" t="s">
        <v>559</v>
      </c>
      <c r="D187" s="195">
        <v>13664920</v>
      </c>
      <c r="E187" s="195">
        <v>13664920</v>
      </c>
      <c r="F187" s="195">
        <f t="shared" si="20"/>
        <v>0</v>
      </c>
      <c r="G187" s="196">
        <v>13664.9</v>
      </c>
      <c r="H187" s="196">
        <v>13664.9</v>
      </c>
      <c r="I187" s="197">
        <v>0</v>
      </c>
    </row>
    <row r="188" spans="1:9" ht="180" customHeight="1">
      <c r="A188" s="209" t="s">
        <v>220</v>
      </c>
      <c r="B188" s="199"/>
      <c r="C188" s="230" t="s">
        <v>560</v>
      </c>
      <c r="D188" s="195">
        <v>1343455600</v>
      </c>
      <c r="E188" s="195">
        <v>1343455600</v>
      </c>
      <c r="F188" s="195">
        <f t="shared" si="20"/>
        <v>0</v>
      </c>
      <c r="G188" s="196">
        <v>1343455.6</v>
      </c>
      <c r="H188" s="196">
        <v>1343455.6</v>
      </c>
      <c r="I188" s="197">
        <v>0</v>
      </c>
    </row>
    <row r="189" spans="1:9" ht="47.25">
      <c r="A189" s="206" t="s">
        <v>1900</v>
      </c>
      <c r="B189" s="199"/>
      <c r="C189" s="230" t="s">
        <v>1901</v>
      </c>
      <c r="D189" s="195">
        <v>37269500</v>
      </c>
      <c r="E189" s="195">
        <v>37269500</v>
      </c>
      <c r="F189" s="195">
        <f t="shared" si="20"/>
        <v>0</v>
      </c>
      <c r="G189" s="196">
        <v>37269.5</v>
      </c>
      <c r="H189" s="196">
        <v>37269.5</v>
      </c>
      <c r="I189" s="197">
        <v>0</v>
      </c>
    </row>
    <row r="190" spans="1:9" ht="69" customHeight="1">
      <c r="A190" s="206" t="s">
        <v>1902</v>
      </c>
      <c r="B190" s="199"/>
      <c r="C190" s="230" t="s">
        <v>1903</v>
      </c>
      <c r="D190" s="195">
        <v>82214200</v>
      </c>
      <c r="E190" s="195">
        <v>82214200</v>
      </c>
      <c r="F190" s="195">
        <f t="shared" si="20"/>
        <v>0</v>
      </c>
      <c r="G190" s="196">
        <v>82214.2</v>
      </c>
      <c r="H190" s="196">
        <v>82214.2</v>
      </c>
      <c r="I190" s="197">
        <v>0</v>
      </c>
    </row>
    <row r="191" spans="1:9" ht="78.75">
      <c r="A191" s="206" t="s">
        <v>561</v>
      </c>
      <c r="B191" s="199"/>
      <c r="C191" s="230" t="s">
        <v>562</v>
      </c>
      <c r="D191" s="195">
        <v>71379504.650000006</v>
      </c>
      <c r="E191" s="195">
        <v>63066875.43</v>
      </c>
      <c r="F191" s="195">
        <f t="shared" si="20"/>
        <v>8312629.2199999997</v>
      </c>
      <c r="G191" s="196">
        <v>71379.600000000006</v>
      </c>
      <c r="H191" s="196">
        <v>63066.9</v>
      </c>
      <c r="I191" s="197">
        <v>8312.6</v>
      </c>
    </row>
    <row r="192" spans="1:9" ht="63">
      <c r="A192" s="229" t="s">
        <v>500</v>
      </c>
      <c r="B192" s="199"/>
      <c r="C192" s="230" t="s">
        <v>501</v>
      </c>
      <c r="D192" s="195">
        <v>12546012.76</v>
      </c>
      <c r="E192" s="195">
        <v>12546012.76</v>
      </c>
      <c r="F192" s="195">
        <f t="shared" si="20"/>
        <v>0</v>
      </c>
      <c r="G192" s="196">
        <v>12546</v>
      </c>
      <c r="H192" s="196">
        <v>12546</v>
      </c>
      <c r="I192" s="197">
        <v>0</v>
      </c>
    </row>
    <row r="193" spans="1:9" ht="63">
      <c r="A193" s="229" t="s">
        <v>502</v>
      </c>
      <c r="B193" s="199"/>
      <c r="C193" s="230" t="s">
        <v>503</v>
      </c>
      <c r="D193" s="195">
        <f>12998884.14+24</f>
        <v>12998908.140000001</v>
      </c>
      <c r="E193" s="195">
        <v>21520462.5</v>
      </c>
      <c r="F193" s="195">
        <f t="shared" si="20"/>
        <v>-8521554.3599999994</v>
      </c>
      <c r="G193" s="196">
        <v>12998.9</v>
      </c>
      <c r="H193" s="196">
        <v>21520.5</v>
      </c>
      <c r="I193" s="197">
        <v>-8521.5</v>
      </c>
    </row>
    <row r="194" spans="1:9" ht="47.25">
      <c r="A194" s="229" t="s">
        <v>333</v>
      </c>
      <c r="B194" s="199"/>
      <c r="C194" s="230" t="s">
        <v>483</v>
      </c>
      <c r="D194" s="195">
        <v>-33730388.590000004</v>
      </c>
      <c r="E194" s="195">
        <v>-33730388.590000004</v>
      </c>
      <c r="F194" s="195">
        <f t="shared" si="20"/>
        <v>0</v>
      </c>
      <c r="G194" s="196">
        <v>-33730.400000000001</v>
      </c>
      <c r="H194" s="196">
        <v>-33730.400000000001</v>
      </c>
      <c r="I194" s="197">
        <v>0</v>
      </c>
    </row>
    <row r="195" spans="1:9">
      <c r="A195" s="198" t="s">
        <v>563</v>
      </c>
      <c r="B195" s="199" t="s">
        <v>564</v>
      </c>
      <c r="C195" s="199"/>
      <c r="D195" s="195">
        <f>SUM(D196:D196)</f>
        <v>480000</v>
      </c>
      <c r="E195" s="195">
        <f t="shared" ref="E195:I195" si="23">SUM(E196:E196)</f>
        <v>480000</v>
      </c>
      <c r="F195" s="195">
        <f t="shared" si="23"/>
        <v>0</v>
      </c>
      <c r="G195" s="195">
        <f t="shared" si="23"/>
        <v>480</v>
      </c>
      <c r="H195" s="200">
        <f t="shared" si="23"/>
        <v>480</v>
      </c>
      <c r="I195" s="201">
        <f t="shared" si="23"/>
        <v>0</v>
      </c>
    </row>
    <row r="196" spans="1:9" ht="63">
      <c r="A196" s="206" t="s">
        <v>1904</v>
      </c>
      <c r="B196" s="199"/>
      <c r="C196" s="199" t="s">
        <v>1905</v>
      </c>
      <c r="D196" s="195">
        <v>480000</v>
      </c>
      <c r="E196" s="195">
        <v>480000</v>
      </c>
      <c r="F196" s="195">
        <f t="shared" si="20"/>
        <v>0</v>
      </c>
      <c r="G196" s="196">
        <v>480</v>
      </c>
      <c r="H196" s="196">
        <v>480</v>
      </c>
      <c r="I196" s="197">
        <v>0</v>
      </c>
    </row>
    <row r="197" spans="1:9" ht="31.5">
      <c r="A197" s="198" t="s">
        <v>565</v>
      </c>
      <c r="B197" s="199" t="s">
        <v>566</v>
      </c>
      <c r="C197" s="199"/>
      <c r="D197" s="195">
        <f>SUM(D198:D198)</f>
        <v>7600</v>
      </c>
      <c r="E197" s="195">
        <f t="shared" ref="E197:I197" si="24">SUM(E198:E198)</f>
        <v>7600</v>
      </c>
      <c r="F197" s="195">
        <f t="shared" si="24"/>
        <v>0</v>
      </c>
      <c r="G197" s="195">
        <f t="shared" si="24"/>
        <v>7.6</v>
      </c>
      <c r="H197" s="200">
        <f t="shared" si="24"/>
        <v>7.6</v>
      </c>
      <c r="I197" s="201">
        <f t="shared" si="24"/>
        <v>0</v>
      </c>
    </row>
    <row r="198" spans="1:9" ht="71.25" customHeight="1">
      <c r="A198" s="229" t="s">
        <v>502</v>
      </c>
      <c r="B198" s="199"/>
      <c r="C198" s="231" t="s">
        <v>503</v>
      </c>
      <c r="D198" s="195">
        <v>7600</v>
      </c>
      <c r="E198" s="195">
        <v>7600</v>
      </c>
      <c r="F198" s="195">
        <f t="shared" si="20"/>
        <v>0</v>
      </c>
      <c r="G198" s="196">
        <v>7.6</v>
      </c>
      <c r="H198" s="196">
        <v>7.6</v>
      </c>
      <c r="I198" s="197">
        <v>0</v>
      </c>
    </row>
    <row r="199" spans="1:9" ht="31.5">
      <c r="A199" s="198" t="s">
        <v>1906</v>
      </c>
      <c r="B199" s="199" t="s">
        <v>569</v>
      </c>
      <c r="C199" s="199"/>
      <c r="D199" s="195">
        <f>SUM(D200:D227)</f>
        <v>704335903.92999995</v>
      </c>
      <c r="E199" s="195">
        <f t="shared" ref="E199:I199" si="25">SUM(E200:E227)</f>
        <v>685424414.37</v>
      </c>
      <c r="F199" s="195">
        <f t="shared" si="25"/>
        <v>18911489.559999999</v>
      </c>
      <c r="G199" s="195">
        <f t="shared" si="25"/>
        <v>689494.8</v>
      </c>
      <c r="H199" s="200">
        <f t="shared" si="25"/>
        <v>685424.4</v>
      </c>
      <c r="I199" s="201">
        <f t="shared" si="25"/>
        <v>18911.5</v>
      </c>
    </row>
    <row r="200" spans="1:9" ht="31.5">
      <c r="A200" s="206" t="s">
        <v>179</v>
      </c>
      <c r="B200" s="199"/>
      <c r="C200" s="199" t="s">
        <v>546</v>
      </c>
      <c r="D200" s="195">
        <v>0</v>
      </c>
      <c r="E200" s="195">
        <v>6596514.5800000001</v>
      </c>
      <c r="F200" s="195">
        <f t="shared" si="20"/>
        <v>-6596514.5800000001</v>
      </c>
      <c r="G200" s="196">
        <v>0</v>
      </c>
      <c r="H200" s="196">
        <v>6596.5</v>
      </c>
      <c r="I200" s="197">
        <v>-6596.5</v>
      </c>
    </row>
    <row r="201" spans="1:9" ht="31.5">
      <c r="A201" s="223" t="s">
        <v>193</v>
      </c>
      <c r="B201" s="199"/>
      <c r="C201" s="231" t="s">
        <v>470</v>
      </c>
      <c r="D201" s="195">
        <v>50000</v>
      </c>
      <c r="E201" s="195">
        <v>90386.96</v>
      </c>
      <c r="F201" s="195">
        <f t="shared" si="20"/>
        <v>-40386.959999999999</v>
      </c>
      <c r="G201" s="196">
        <v>50</v>
      </c>
      <c r="H201" s="196">
        <v>90.4</v>
      </c>
      <c r="I201" s="197">
        <v>-40.4</v>
      </c>
    </row>
    <row r="202" spans="1:9" ht="47.25">
      <c r="A202" s="206" t="s">
        <v>172</v>
      </c>
      <c r="B202" s="199"/>
      <c r="C202" s="231" t="s">
        <v>570</v>
      </c>
      <c r="D202" s="195">
        <v>7218000</v>
      </c>
      <c r="E202" s="195">
        <v>7218000</v>
      </c>
      <c r="F202" s="195">
        <f t="shared" si="20"/>
        <v>0</v>
      </c>
      <c r="G202" s="196">
        <v>7218</v>
      </c>
      <c r="H202" s="196">
        <v>7218</v>
      </c>
      <c r="I202" s="197">
        <v>0</v>
      </c>
    </row>
    <row r="203" spans="1:9" ht="31.5">
      <c r="A203" s="206" t="s">
        <v>2</v>
      </c>
      <c r="B203" s="199"/>
      <c r="C203" s="222" t="s">
        <v>486</v>
      </c>
      <c r="D203" s="195">
        <v>13659900</v>
      </c>
      <c r="E203" s="195">
        <v>13659900</v>
      </c>
      <c r="F203" s="195">
        <f t="shared" si="20"/>
        <v>0</v>
      </c>
      <c r="G203" s="196">
        <v>13659.9</v>
      </c>
      <c r="H203" s="196">
        <v>13659.9</v>
      </c>
      <c r="I203" s="197">
        <v>0</v>
      </c>
    </row>
    <row r="204" spans="1:9" ht="47.25">
      <c r="A204" s="232" t="s">
        <v>637</v>
      </c>
      <c r="B204" s="199"/>
      <c r="C204" s="231" t="s">
        <v>638</v>
      </c>
      <c r="D204" s="195">
        <v>2071700</v>
      </c>
      <c r="E204" s="195">
        <v>2071700</v>
      </c>
      <c r="F204" s="195">
        <f t="shared" si="20"/>
        <v>0</v>
      </c>
      <c r="G204" s="196">
        <v>2071.6999999999998</v>
      </c>
      <c r="H204" s="196">
        <v>2071.6999999999998</v>
      </c>
      <c r="I204" s="197">
        <v>0</v>
      </c>
    </row>
    <row r="205" spans="1:9" ht="117.75" customHeight="1">
      <c r="A205" s="206" t="s">
        <v>1907</v>
      </c>
      <c r="B205" s="199"/>
      <c r="C205" s="231" t="s">
        <v>571</v>
      </c>
      <c r="D205" s="195">
        <v>9342200</v>
      </c>
      <c r="E205" s="195">
        <v>9342200</v>
      </c>
      <c r="F205" s="195">
        <f t="shared" si="20"/>
        <v>0</v>
      </c>
      <c r="G205" s="196">
        <v>2842.2</v>
      </c>
      <c r="H205" s="196">
        <v>9342.2000000000007</v>
      </c>
      <c r="I205" s="197">
        <v>0</v>
      </c>
    </row>
    <row r="206" spans="1:9" ht="31.5">
      <c r="A206" s="223" t="s">
        <v>194</v>
      </c>
      <c r="B206" s="199"/>
      <c r="C206" s="231" t="s">
        <v>572</v>
      </c>
      <c r="D206" s="195">
        <v>239393300</v>
      </c>
      <c r="E206" s="195">
        <v>213897542.72</v>
      </c>
      <c r="F206" s="195">
        <f t="shared" si="20"/>
        <v>25495757.280000001</v>
      </c>
      <c r="G206" s="196">
        <v>239393.3</v>
      </c>
      <c r="H206" s="196">
        <v>213897.5</v>
      </c>
      <c r="I206" s="197">
        <v>25495.8</v>
      </c>
    </row>
    <row r="207" spans="1:9" ht="69.75" customHeight="1">
      <c r="A207" s="223" t="s">
        <v>143</v>
      </c>
      <c r="B207" s="199"/>
      <c r="C207" s="231" t="s">
        <v>573</v>
      </c>
      <c r="D207" s="195">
        <v>8923324</v>
      </c>
      <c r="E207" s="195">
        <v>8898679.6999999993</v>
      </c>
      <c r="F207" s="195">
        <f t="shared" si="20"/>
        <v>24644.3</v>
      </c>
      <c r="G207" s="196">
        <v>8617.6</v>
      </c>
      <c r="H207" s="196">
        <v>8898.7000000000007</v>
      </c>
      <c r="I207" s="197">
        <v>24.6</v>
      </c>
    </row>
    <row r="208" spans="1:9" ht="63">
      <c r="A208" s="223" t="s">
        <v>361</v>
      </c>
      <c r="B208" s="199"/>
      <c r="C208" s="231" t="s">
        <v>574</v>
      </c>
      <c r="D208" s="195">
        <v>28500</v>
      </c>
      <c r="E208" s="195">
        <v>28048.080000000002</v>
      </c>
      <c r="F208" s="195">
        <f t="shared" si="20"/>
        <v>451.92</v>
      </c>
      <c r="G208" s="196">
        <v>28.5</v>
      </c>
      <c r="H208" s="196">
        <v>28</v>
      </c>
      <c r="I208" s="197">
        <v>0.5</v>
      </c>
    </row>
    <row r="209" spans="1:9" ht="63">
      <c r="A209" s="223" t="s">
        <v>71</v>
      </c>
      <c r="B209" s="199"/>
      <c r="C209" s="231" t="s">
        <v>575</v>
      </c>
      <c r="D209" s="195">
        <v>20100</v>
      </c>
      <c r="E209" s="195">
        <v>0</v>
      </c>
      <c r="F209" s="195">
        <f t="shared" si="20"/>
        <v>20100</v>
      </c>
      <c r="G209" s="196">
        <v>20.100000000000001</v>
      </c>
      <c r="H209" s="196">
        <v>0</v>
      </c>
      <c r="I209" s="197">
        <v>20.100000000000001</v>
      </c>
    </row>
    <row r="210" spans="1:9" ht="47.25">
      <c r="A210" s="223" t="s">
        <v>44</v>
      </c>
      <c r="B210" s="199"/>
      <c r="C210" s="231" t="s">
        <v>576</v>
      </c>
      <c r="D210" s="195">
        <v>7477600</v>
      </c>
      <c r="E210" s="195">
        <v>7477600</v>
      </c>
      <c r="F210" s="195">
        <f t="shared" si="20"/>
        <v>0</v>
      </c>
      <c r="G210" s="196">
        <v>7477.6</v>
      </c>
      <c r="H210" s="196">
        <v>7477.6</v>
      </c>
      <c r="I210" s="197">
        <v>0</v>
      </c>
    </row>
    <row r="211" spans="1:9" ht="54" customHeight="1">
      <c r="A211" s="232" t="s">
        <v>307</v>
      </c>
      <c r="B211" s="199"/>
      <c r="C211" s="231" t="s">
        <v>639</v>
      </c>
      <c r="D211" s="195">
        <v>122002500</v>
      </c>
      <c r="E211" s="195">
        <v>122002500</v>
      </c>
      <c r="F211" s="195">
        <f t="shared" ref="F211:F252" si="26">D211-E211</f>
        <v>0</v>
      </c>
      <c r="G211" s="196">
        <v>122002.5</v>
      </c>
      <c r="H211" s="196">
        <v>122002.5</v>
      </c>
      <c r="I211" s="197">
        <v>0</v>
      </c>
    </row>
    <row r="212" spans="1:9" ht="78.75">
      <c r="A212" s="223" t="s">
        <v>131</v>
      </c>
      <c r="B212" s="199"/>
      <c r="C212" s="231" t="s">
        <v>577</v>
      </c>
      <c r="D212" s="195">
        <v>6779300</v>
      </c>
      <c r="E212" s="195">
        <v>6750971.0899999999</v>
      </c>
      <c r="F212" s="195">
        <f t="shared" si="26"/>
        <v>28328.91</v>
      </c>
      <c r="G212" s="196">
        <v>6779.3</v>
      </c>
      <c r="H212" s="196">
        <v>6751</v>
      </c>
      <c r="I212" s="197">
        <v>28.3</v>
      </c>
    </row>
    <row r="213" spans="1:9" ht="100.5" customHeight="1">
      <c r="A213" s="206" t="s">
        <v>160</v>
      </c>
      <c r="B213" s="199"/>
      <c r="C213" s="231" t="s">
        <v>578</v>
      </c>
      <c r="D213" s="195">
        <v>31057400</v>
      </c>
      <c r="E213" s="195">
        <v>31057400</v>
      </c>
      <c r="F213" s="195">
        <f t="shared" si="26"/>
        <v>0</v>
      </c>
      <c r="G213" s="196">
        <v>31057.4</v>
      </c>
      <c r="H213" s="196">
        <v>31057.4</v>
      </c>
      <c r="I213" s="197">
        <v>0</v>
      </c>
    </row>
    <row r="214" spans="1:9" ht="85.5" customHeight="1">
      <c r="A214" s="206" t="s">
        <v>173</v>
      </c>
      <c r="B214" s="199"/>
      <c r="C214" s="231" t="s">
        <v>579</v>
      </c>
      <c r="D214" s="195">
        <v>10754600</v>
      </c>
      <c r="E214" s="195">
        <v>10754600</v>
      </c>
      <c r="F214" s="195">
        <f t="shared" si="26"/>
        <v>0</v>
      </c>
      <c r="G214" s="196">
        <v>10754.6</v>
      </c>
      <c r="H214" s="196">
        <v>10754.6</v>
      </c>
      <c r="I214" s="197">
        <v>0</v>
      </c>
    </row>
    <row r="215" spans="1:9" ht="114" customHeight="1">
      <c r="A215" s="206" t="s">
        <v>318</v>
      </c>
      <c r="B215" s="199"/>
      <c r="C215" s="231" t="s">
        <v>580</v>
      </c>
      <c r="D215" s="195">
        <v>287241400</v>
      </c>
      <c r="E215" s="195">
        <v>287241400</v>
      </c>
      <c r="F215" s="195">
        <f t="shared" si="26"/>
        <v>0</v>
      </c>
      <c r="G215" s="196">
        <v>287241.40000000002</v>
      </c>
      <c r="H215" s="196">
        <v>287241.40000000002</v>
      </c>
      <c r="I215" s="197">
        <v>0</v>
      </c>
    </row>
    <row r="216" spans="1:9" ht="81.75" customHeight="1">
      <c r="A216" s="206" t="s">
        <v>1908</v>
      </c>
      <c r="B216" s="199"/>
      <c r="C216" s="231" t="s">
        <v>1909</v>
      </c>
      <c r="D216" s="195">
        <v>667100</v>
      </c>
      <c r="E216" s="195">
        <v>667100</v>
      </c>
      <c r="F216" s="195">
        <f t="shared" si="26"/>
        <v>0</v>
      </c>
      <c r="G216" s="196">
        <v>667.1</v>
      </c>
      <c r="H216" s="196">
        <v>667.1</v>
      </c>
      <c r="I216" s="197">
        <v>0</v>
      </c>
    </row>
    <row r="217" spans="1:9" ht="87.75" customHeight="1">
      <c r="A217" s="233" t="s">
        <v>224</v>
      </c>
      <c r="B217" s="199"/>
      <c r="C217" s="231" t="s">
        <v>581</v>
      </c>
      <c r="D217" s="195">
        <v>109800</v>
      </c>
      <c r="E217" s="195">
        <v>109800</v>
      </c>
      <c r="F217" s="195">
        <f t="shared" si="26"/>
        <v>0</v>
      </c>
      <c r="G217" s="196"/>
      <c r="H217" s="196">
        <v>109.8</v>
      </c>
      <c r="I217" s="197">
        <v>0</v>
      </c>
    </row>
    <row r="218" spans="1:9" ht="75">
      <c r="A218" s="234" t="s">
        <v>77</v>
      </c>
      <c r="B218" s="199"/>
      <c r="C218" s="231" t="s">
        <v>582</v>
      </c>
      <c r="D218" s="195">
        <v>3600000</v>
      </c>
      <c r="E218" s="195">
        <v>3600000</v>
      </c>
      <c r="F218" s="195">
        <f t="shared" si="26"/>
        <v>0</v>
      </c>
      <c r="G218" s="196">
        <v>2821.6</v>
      </c>
      <c r="H218" s="196">
        <v>3600</v>
      </c>
      <c r="I218" s="197">
        <v>0</v>
      </c>
    </row>
    <row r="219" spans="1:9" ht="78.75">
      <c r="A219" s="206" t="s">
        <v>1910</v>
      </c>
      <c r="B219" s="199"/>
      <c r="C219" s="231" t="s">
        <v>583</v>
      </c>
      <c r="D219" s="195">
        <v>71094350</v>
      </c>
      <c r="E219" s="195">
        <v>71094350</v>
      </c>
      <c r="F219" s="195">
        <f t="shared" si="26"/>
        <v>0</v>
      </c>
      <c r="G219" s="196">
        <v>71094.399999999994</v>
      </c>
      <c r="H219" s="196">
        <v>71094.399999999994</v>
      </c>
      <c r="I219" s="197">
        <v>0</v>
      </c>
    </row>
    <row r="220" spans="1:9" ht="31.5">
      <c r="A220" s="223" t="s">
        <v>332</v>
      </c>
      <c r="B220" s="199"/>
      <c r="C220" s="231" t="s">
        <v>490</v>
      </c>
      <c r="D220" s="195">
        <v>166310407</v>
      </c>
      <c r="E220" s="195">
        <v>166310407</v>
      </c>
      <c r="F220" s="195">
        <f t="shared" si="26"/>
        <v>0</v>
      </c>
      <c r="G220" s="196">
        <f>159163.3-0.1</f>
        <v>159163.20000000001</v>
      </c>
      <c r="H220" s="196">
        <v>166310.39999999999</v>
      </c>
      <c r="I220" s="197">
        <v>0</v>
      </c>
    </row>
    <row r="221" spans="1:9" ht="47.25">
      <c r="A221" s="206" t="s">
        <v>315</v>
      </c>
      <c r="B221" s="199"/>
      <c r="C221" s="231" t="s">
        <v>584</v>
      </c>
      <c r="D221" s="195">
        <v>22170699</v>
      </c>
      <c r="E221" s="195">
        <v>22170699</v>
      </c>
      <c r="F221" s="195">
        <f t="shared" si="26"/>
        <v>0</v>
      </c>
      <c r="G221" s="196">
        <v>22170.7</v>
      </c>
      <c r="H221" s="196">
        <v>22170.7</v>
      </c>
      <c r="I221" s="197">
        <v>0</v>
      </c>
    </row>
    <row r="222" spans="1:9" ht="31.5">
      <c r="A222" s="235" t="s">
        <v>7</v>
      </c>
      <c r="B222" s="199"/>
      <c r="C222" s="231" t="s">
        <v>585</v>
      </c>
      <c r="D222" s="195">
        <v>22638000</v>
      </c>
      <c r="E222" s="195">
        <v>22638000</v>
      </c>
      <c r="F222" s="195">
        <f t="shared" si="26"/>
        <v>0</v>
      </c>
      <c r="G222" s="196">
        <v>22638</v>
      </c>
      <c r="H222" s="196">
        <v>22638</v>
      </c>
      <c r="I222" s="197">
        <v>0</v>
      </c>
    </row>
    <row r="223" spans="1:9" ht="31.5">
      <c r="A223" s="223" t="s">
        <v>153</v>
      </c>
      <c r="B223" s="199"/>
      <c r="C223" s="231" t="s">
        <v>481</v>
      </c>
      <c r="D223" s="195">
        <v>99715</v>
      </c>
      <c r="E223" s="195">
        <v>99715</v>
      </c>
      <c r="F223" s="195">
        <f t="shared" si="26"/>
        <v>0</v>
      </c>
      <c r="G223" s="196">
        <v>99.7</v>
      </c>
      <c r="H223" s="196">
        <v>99.7</v>
      </c>
      <c r="I223" s="197">
        <v>0</v>
      </c>
    </row>
    <row r="224" spans="1:9" ht="31.5">
      <c r="A224" s="223" t="s">
        <v>93</v>
      </c>
      <c r="B224" s="199"/>
      <c r="C224" s="231" t="s">
        <v>499</v>
      </c>
      <c r="D224" s="195">
        <v>6720</v>
      </c>
      <c r="E224" s="195">
        <v>6720</v>
      </c>
      <c r="F224" s="195">
        <f t="shared" si="26"/>
        <v>0</v>
      </c>
      <c r="G224" s="196">
        <v>6.7</v>
      </c>
      <c r="H224" s="196">
        <v>6.7</v>
      </c>
      <c r="I224" s="197">
        <v>0</v>
      </c>
    </row>
    <row r="225" spans="1:9" ht="63">
      <c r="A225" s="229" t="s">
        <v>500</v>
      </c>
      <c r="B225" s="199"/>
      <c r="C225" s="231" t="s">
        <v>501</v>
      </c>
      <c r="D225" s="195">
        <v>0.4</v>
      </c>
      <c r="E225" s="195">
        <v>0.4</v>
      </c>
      <c r="F225" s="195">
        <f t="shared" si="26"/>
        <v>0</v>
      </c>
      <c r="G225" s="196">
        <v>0</v>
      </c>
      <c r="H225" s="196">
        <v>0</v>
      </c>
      <c r="I225" s="197">
        <v>0</v>
      </c>
    </row>
    <row r="226" spans="1:9" ht="63">
      <c r="A226" s="223" t="s">
        <v>502</v>
      </c>
      <c r="B226" s="199"/>
      <c r="C226" s="231" t="s">
        <v>503</v>
      </c>
      <c r="D226" s="195">
        <v>162967.79999999999</v>
      </c>
      <c r="E226" s="195">
        <v>162967.79999999999</v>
      </c>
      <c r="F226" s="195">
        <f t="shared" si="26"/>
        <v>0</v>
      </c>
      <c r="G226" s="196">
        <v>163</v>
      </c>
      <c r="H226" s="196">
        <v>163</v>
      </c>
      <c r="I226" s="197">
        <v>0</v>
      </c>
    </row>
    <row r="227" spans="1:9" ht="47.25">
      <c r="A227" s="229" t="s">
        <v>333</v>
      </c>
      <c r="B227" s="199"/>
      <c r="C227" s="231" t="s">
        <v>483</v>
      </c>
      <c r="D227" s="195">
        <v>-328543679.26999998</v>
      </c>
      <c r="E227" s="195">
        <v>-328522787.95999998</v>
      </c>
      <c r="F227" s="195">
        <f t="shared" si="26"/>
        <v>-20891.310000000001</v>
      </c>
      <c r="G227" s="196">
        <v>-328543.7</v>
      </c>
      <c r="H227" s="196">
        <v>-328522.8</v>
      </c>
      <c r="I227" s="197">
        <v>-20.9</v>
      </c>
    </row>
    <row r="228" spans="1:9">
      <c r="A228" s="198" t="s">
        <v>586</v>
      </c>
      <c r="B228" s="199" t="s">
        <v>587</v>
      </c>
      <c r="C228" s="199"/>
      <c r="D228" s="195">
        <f>SUM(D229:D229)</f>
        <v>34076.080000000002</v>
      </c>
      <c r="E228" s="195">
        <f t="shared" ref="E228:I228" si="27">SUM(E229:E229)</f>
        <v>34076.080000000002</v>
      </c>
      <c r="F228" s="195">
        <f t="shared" si="27"/>
        <v>0</v>
      </c>
      <c r="G228" s="195">
        <f t="shared" si="27"/>
        <v>34.1</v>
      </c>
      <c r="H228" s="200">
        <f t="shared" si="27"/>
        <v>34.1</v>
      </c>
      <c r="I228" s="201">
        <f t="shared" si="27"/>
        <v>0</v>
      </c>
    </row>
    <row r="229" spans="1:9" ht="66" customHeight="1">
      <c r="A229" s="236" t="s">
        <v>502</v>
      </c>
      <c r="B229" s="199"/>
      <c r="C229" s="237" t="s">
        <v>503</v>
      </c>
      <c r="D229" s="195">
        <v>34076.080000000002</v>
      </c>
      <c r="E229" s="195">
        <v>34076.080000000002</v>
      </c>
      <c r="F229" s="195">
        <f t="shared" si="26"/>
        <v>0</v>
      </c>
      <c r="G229" s="196">
        <v>34.1</v>
      </c>
      <c r="H229" s="196">
        <v>34.1</v>
      </c>
      <c r="I229" s="197">
        <v>0</v>
      </c>
    </row>
    <row r="230" spans="1:9" ht="31.5">
      <c r="A230" s="198" t="s">
        <v>598</v>
      </c>
      <c r="B230" s="199" t="s">
        <v>599</v>
      </c>
      <c r="C230" s="199"/>
      <c r="D230" s="195">
        <f>SUM(D231:D236)</f>
        <v>20542670</v>
      </c>
      <c r="E230" s="195">
        <f t="shared" ref="E230:I230" si="28">SUM(E231:E236)</f>
        <v>20553955</v>
      </c>
      <c r="F230" s="195">
        <f t="shared" si="28"/>
        <v>-11285</v>
      </c>
      <c r="G230" s="195">
        <f t="shared" si="28"/>
        <v>20542.7</v>
      </c>
      <c r="H230" s="200">
        <f t="shared" si="28"/>
        <v>20554</v>
      </c>
      <c r="I230" s="201">
        <f t="shared" si="28"/>
        <v>-11.3</v>
      </c>
    </row>
    <row r="231" spans="1:9" ht="47.25">
      <c r="A231" s="238" t="s">
        <v>221</v>
      </c>
      <c r="B231" s="199"/>
      <c r="C231" s="239" t="s">
        <v>600</v>
      </c>
      <c r="D231" s="195">
        <v>5000</v>
      </c>
      <c r="E231" s="195">
        <v>15000</v>
      </c>
      <c r="F231" s="195">
        <f t="shared" si="26"/>
        <v>-10000</v>
      </c>
      <c r="G231" s="196">
        <v>5</v>
      </c>
      <c r="H231" s="196">
        <v>15</v>
      </c>
      <c r="I231" s="197">
        <v>-10</v>
      </c>
    </row>
    <row r="232" spans="1:9" ht="31.5">
      <c r="A232" s="229" t="s">
        <v>193</v>
      </c>
      <c r="B232" s="199"/>
      <c r="C232" s="239" t="s">
        <v>470</v>
      </c>
      <c r="D232" s="195">
        <v>0</v>
      </c>
      <c r="E232" s="195">
        <v>1285</v>
      </c>
      <c r="F232" s="195">
        <f t="shared" si="26"/>
        <v>-1285</v>
      </c>
      <c r="G232" s="196">
        <v>0</v>
      </c>
      <c r="H232" s="196">
        <v>1.3</v>
      </c>
      <c r="I232" s="197">
        <v>-1.3</v>
      </c>
    </row>
    <row r="233" spans="1:9" ht="31.5">
      <c r="A233" s="206" t="s">
        <v>2</v>
      </c>
      <c r="B233" s="199"/>
      <c r="C233" s="239" t="s">
        <v>486</v>
      </c>
      <c r="D233" s="195">
        <v>10728096</v>
      </c>
      <c r="E233" s="195">
        <v>10728096</v>
      </c>
      <c r="F233" s="195">
        <f t="shared" si="26"/>
        <v>0</v>
      </c>
      <c r="G233" s="196">
        <f>10728.1+0.1</f>
        <v>10728.2</v>
      </c>
      <c r="H233" s="196">
        <f>10728.1+0.1</f>
        <v>10728.2</v>
      </c>
      <c r="I233" s="197">
        <v>0</v>
      </c>
    </row>
    <row r="234" spans="1:9" ht="63">
      <c r="A234" s="206" t="s">
        <v>341</v>
      </c>
      <c r="B234" s="199"/>
      <c r="C234" s="239" t="s">
        <v>601</v>
      </c>
      <c r="D234" s="195">
        <v>7533057</v>
      </c>
      <c r="E234" s="195">
        <v>7533057</v>
      </c>
      <c r="F234" s="195">
        <f t="shared" si="26"/>
        <v>0</v>
      </c>
      <c r="G234" s="196">
        <f>7533</f>
        <v>7533</v>
      </c>
      <c r="H234" s="196">
        <f>7533.1-0.1</f>
        <v>7533</v>
      </c>
      <c r="I234" s="197">
        <v>0</v>
      </c>
    </row>
    <row r="235" spans="1:9" ht="72.75" customHeight="1">
      <c r="A235" s="206" t="s">
        <v>1911</v>
      </c>
      <c r="B235" s="199"/>
      <c r="C235" s="239" t="s">
        <v>1912</v>
      </c>
      <c r="D235" s="195">
        <v>2276500</v>
      </c>
      <c r="E235" s="195">
        <v>2276500</v>
      </c>
      <c r="F235" s="195">
        <f t="shared" si="26"/>
        <v>0</v>
      </c>
      <c r="G235" s="196">
        <v>2276.5</v>
      </c>
      <c r="H235" s="196">
        <v>2276.5</v>
      </c>
      <c r="I235" s="197">
        <v>0</v>
      </c>
    </row>
    <row r="236" spans="1:9" ht="31.5">
      <c r="A236" s="223" t="s">
        <v>153</v>
      </c>
      <c r="B236" s="199"/>
      <c r="C236" s="239" t="s">
        <v>481</v>
      </c>
      <c r="D236" s="195">
        <v>17</v>
      </c>
      <c r="E236" s="195">
        <v>17</v>
      </c>
      <c r="F236" s="195">
        <f t="shared" si="26"/>
        <v>0</v>
      </c>
      <c r="G236" s="196">
        <v>0</v>
      </c>
      <c r="H236" s="196">
        <v>0</v>
      </c>
      <c r="I236" s="197">
        <v>0</v>
      </c>
    </row>
    <row r="237" spans="1:9">
      <c r="A237" s="198" t="s">
        <v>602</v>
      </c>
      <c r="B237" s="199" t="s">
        <v>603</v>
      </c>
      <c r="C237" s="199"/>
      <c r="D237" s="195">
        <f>SUM(D238:D238)</f>
        <v>250000</v>
      </c>
      <c r="E237" s="195">
        <f t="shared" ref="E237:I237" si="29">SUM(E238:E238)</f>
        <v>161191.41</v>
      </c>
      <c r="F237" s="195">
        <f t="shared" si="29"/>
        <v>88808.59</v>
      </c>
      <c r="G237" s="195">
        <f t="shared" si="29"/>
        <v>250</v>
      </c>
      <c r="H237" s="200">
        <f t="shared" si="29"/>
        <v>161.19999999999999</v>
      </c>
      <c r="I237" s="201">
        <f t="shared" si="29"/>
        <v>88.8</v>
      </c>
    </row>
    <row r="238" spans="1:9" ht="31.5">
      <c r="A238" s="240" t="s">
        <v>193</v>
      </c>
      <c r="B238" s="199"/>
      <c r="C238" s="241" t="s">
        <v>470</v>
      </c>
      <c r="D238" s="195">
        <v>250000</v>
      </c>
      <c r="E238" s="195">
        <v>161191.41</v>
      </c>
      <c r="F238" s="195">
        <f t="shared" si="26"/>
        <v>88808.59</v>
      </c>
      <c r="G238" s="196">
        <v>250</v>
      </c>
      <c r="H238" s="196">
        <v>161.19999999999999</v>
      </c>
      <c r="I238" s="197">
        <v>88.8</v>
      </c>
    </row>
    <row r="239" spans="1:9">
      <c r="A239" s="198" t="s">
        <v>604</v>
      </c>
      <c r="B239" s="199" t="s">
        <v>605</v>
      </c>
      <c r="C239" s="199"/>
      <c r="D239" s="195">
        <f>D240</f>
        <v>50000</v>
      </c>
      <c r="E239" s="195">
        <f t="shared" ref="E239:I239" si="30">E240</f>
        <v>185000</v>
      </c>
      <c r="F239" s="195">
        <f t="shared" si="30"/>
        <v>-135000</v>
      </c>
      <c r="G239" s="195">
        <f t="shared" si="30"/>
        <v>50</v>
      </c>
      <c r="H239" s="200">
        <f t="shared" si="30"/>
        <v>185</v>
      </c>
      <c r="I239" s="201">
        <f t="shared" si="30"/>
        <v>-135</v>
      </c>
    </row>
    <row r="240" spans="1:9" ht="84.75" customHeight="1">
      <c r="A240" s="204" t="s">
        <v>606</v>
      </c>
      <c r="B240" s="199"/>
      <c r="C240" s="205" t="s">
        <v>607</v>
      </c>
      <c r="D240" s="195">
        <v>50000</v>
      </c>
      <c r="E240" s="195">
        <v>185000</v>
      </c>
      <c r="F240" s="195">
        <f t="shared" si="26"/>
        <v>-135000</v>
      </c>
      <c r="G240" s="196">
        <v>50</v>
      </c>
      <c r="H240" s="196">
        <v>185</v>
      </c>
      <c r="I240" s="197">
        <v>-135</v>
      </c>
    </row>
    <row r="241" spans="1:9">
      <c r="A241" s="198" t="s">
        <v>608</v>
      </c>
      <c r="B241" s="199" t="s">
        <v>609</v>
      </c>
      <c r="C241" s="199"/>
      <c r="D241" s="195">
        <f>D242+D243</f>
        <v>0</v>
      </c>
      <c r="E241" s="195">
        <f t="shared" ref="E241:I241" si="31">E242+E243</f>
        <v>178158.54</v>
      </c>
      <c r="F241" s="195">
        <f t="shared" si="31"/>
        <v>-178158.54</v>
      </c>
      <c r="G241" s="195">
        <f t="shared" si="31"/>
        <v>0</v>
      </c>
      <c r="H241" s="200">
        <f t="shared" si="31"/>
        <v>178.2</v>
      </c>
      <c r="I241" s="201">
        <f t="shared" si="31"/>
        <v>-178.2</v>
      </c>
    </row>
    <row r="242" spans="1:9" ht="31.5">
      <c r="A242" s="242" t="s">
        <v>51</v>
      </c>
      <c r="B242" s="199"/>
      <c r="C242" s="243" t="s">
        <v>548</v>
      </c>
      <c r="D242" s="195">
        <v>0</v>
      </c>
      <c r="E242" s="195">
        <v>-4910</v>
      </c>
      <c r="F242" s="195">
        <f t="shared" si="26"/>
        <v>4910</v>
      </c>
      <c r="G242" s="196">
        <v>0</v>
      </c>
      <c r="H242" s="196">
        <v>-4.9000000000000004</v>
      </c>
      <c r="I242" s="197">
        <v>4.9000000000000004</v>
      </c>
    </row>
    <row r="243" spans="1:9" ht="31.5">
      <c r="A243" s="240" t="s">
        <v>193</v>
      </c>
      <c r="B243" s="199"/>
      <c r="C243" s="241" t="s">
        <v>470</v>
      </c>
      <c r="D243" s="195">
        <v>0</v>
      </c>
      <c r="E243" s="195">
        <v>183068.54</v>
      </c>
      <c r="F243" s="195">
        <f t="shared" si="26"/>
        <v>-183068.54</v>
      </c>
      <c r="G243" s="196">
        <v>0</v>
      </c>
      <c r="H243" s="196">
        <v>183.1</v>
      </c>
      <c r="I243" s="197">
        <v>-183.1</v>
      </c>
    </row>
    <row r="244" spans="1:9">
      <c r="A244" s="198" t="s">
        <v>610</v>
      </c>
      <c r="B244" s="199" t="s">
        <v>611</v>
      </c>
      <c r="C244" s="199"/>
      <c r="D244" s="195">
        <f>SUM(D245:D246)</f>
        <v>1372800</v>
      </c>
      <c r="E244" s="195">
        <f t="shared" ref="E244:I244" si="32">SUM(E245:E246)</f>
        <v>1096826.1299999999</v>
      </c>
      <c r="F244" s="195">
        <f t="shared" si="32"/>
        <v>275973.87</v>
      </c>
      <c r="G244" s="195">
        <f t="shared" si="32"/>
        <v>1372.8</v>
      </c>
      <c r="H244" s="200">
        <f t="shared" si="32"/>
        <v>1096.8</v>
      </c>
      <c r="I244" s="201">
        <f t="shared" si="32"/>
        <v>276</v>
      </c>
    </row>
    <row r="245" spans="1:9" ht="31.5">
      <c r="A245" s="244" t="s">
        <v>589</v>
      </c>
      <c r="B245" s="199"/>
      <c r="C245" s="245" t="s">
        <v>546</v>
      </c>
      <c r="D245" s="195">
        <v>1372800</v>
      </c>
      <c r="E245" s="195">
        <v>1052006.1299999999</v>
      </c>
      <c r="F245" s="195">
        <f t="shared" si="26"/>
        <v>320793.87</v>
      </c>
      <c r="G245" s="196">
        <v>1372.8</v>
      </c>
      <c r="H245" s="196">
        <v>1052</v>
      </c>
      <c r="I245" s="197">
        <v>320.8</v>
      </c>
    </row>
    <row r="246" spans="1:9" ht="31.5">
      <c r="A246" s="240" t="s">
        <v>193</v>
      </c>
      <c r="B246" s="199"/>
      <c r="C246" s="245" t="s">
        <v>470</v>
      </c>
      <c r="D246" s="195">
        <v>0</v>
      </c>
      <c r="E246" s="195">
        <v>44820</v>
      </c>
      <c r="F246" s="195">
        <f t="shared" si="26"/>
        <v>-44820</v>
      </c>
      <c r="G246" s="196">
        <v>0</v>
      </c>
      <c r="H246" s="196">
        <v>44.8</v>
      </c>
      <c r="I246" s="197">
        <v>-44.8</v>
      </c>
    </row>
    <row r="247" spans="1:9">
      <c r="A247" s="198" t="s">
        <v>612</v>
      </c>
      <c r="B247" s="199" t="s">
        <v>613</v>
      </c>
      <c r="C247" s="199"/>
      <c r="D247" s="195">
        <f>SUM(D248:D252)</f>
        <v>10397630.529999999</v>
      </c>
      <c r="E247" s="195">
        <f t="shared" ref="E247:I247" si="33">SUM(E248:E252)</f>
        <v>9326236.7200000007</v>
      </c>
      <c r="F247" s="195">
        <f t="shared" si="33"/>
        <v>1071393.81</v>
      </c>
      <c r="G247" s="195">
        <f t="shared" si="33"/>
        <v>10397.6</v>
      </c>
      <c r="H247" s="200">
        <f t="shared" si="33"/>
        <v>9326.2000000000007</v>
      </c>
      <c r="I247" s="201">
        <f t="shared" si="33"/>
        <v>1071.4000000000001</v>
      </c>
    </row>
    <row r="248" spans="1:9" ht="31.5">
      <c r="A248" s="246" t="s">
        <v>255</v>
      </c>
      <c r="B248" s="199"/>
      <c r="C248" s="247" t="s">
        <v>588</v>
      </c>
      <c r="D248" s="195">
        <v>3015000</v>
      </c>
      <c r="E248" s="195">
        <v>1925200</v>
      </c>
      <c r="F248" s="195">
        <f t="shared" ref="F248:F304" si="34">D248-E248</f>
        <v>1089800</v>
      </c>
      <c r="G248" s="196">
        <v>3015</v>
      </c>
      <c r="H248" s="196">
        <v>1925.2</v>
      </c>
      <c r="I248" s="197">
        <v>1089.8</v>
      </c>
    </row>
    <row r="249" spans="1:9" ht="31.5">
      <c r="A249" s="246" t="s">
        <v>589</v>
      </c>
      <c r="B249" s="199"/>
      <c r="C249" s="247" t="s">
        <v>546</v>
      </c>
      <c r="D249" s="195">
        <v>1600000</v>
      </c>
      <c r="E249" s="195">
        <v>1651400.87</v>
      </c>
      <c r="F249" s="195">
        <f t="shared" si="34"/>
        <v>-51400.87</v>
      </c>
      <c r="G249" s="196">
        <v>1600</v>
      </c>
      <c r="H249" s="196">
        <v>1651.4</v>
      </c>
      <c r="I249" s="197">
        <v>-51.4</v>
      </c>
    </row>
    <row r="250" spans="1:9" ht="31.5">
      <c r="A250" s="246" t="s">
        <v>193</v>
      </c>
      <c r="B250" s="199"/>
      <c r="C250" s="247" t="s">
        <v>470</v>
      </c>
      <c r="D250" s="195">
        <v>0</v>
      </c>
      <c r="E250" s="195">
        <v>63713.62</v>
      </c>
      <c r="F250" s="195">
        <f t="shared" si="34"/>
        <v>-63713.62</v>
      </c>
      <c r="G250" s="196">
        <v>0</v>
      </c>
      <c r="H250" s="196">
        <v>63.7</v>
      </c>
      <c r="I250" s="197">
        <v>-63.7</v>
      </c>
    </row>
    <row r="251" spans="1:9" ht="47.25">
      <c r="A251" s="246" t="s">
        <v>205</v>
      </c>
      <c r="B251" s="199"/>
      <c r="C251" s="247" t="s">
        <v>614</v>
      </c>
      <c r="D251" s="195">
        <v>1945672.44</v>
      </c>
      <c r="E251" s="195">
        <v>1893989.55</v>
      </c>
      <c r="F251" s="195">
        <f t="shared" si="34"/>
        <v>51682.89</v>
      </c>
      <c r="G251" s="196">
        <v>1945.7</v>
      </c>
      <c r="H251" s="196">
        <v>1894</v>
      </c>
      <c r="I251" s="197">
        <v>51.7</v>
      </c>
    </row>
    <row r="252" spans="1:9" ht="47.25">
      <c r="A252" s="246" t="s">
        <v>66</v>
      </c>
      <c r="B252" s="199"/>
      <c r="C252" s="247" t="s">
        <v>615</v>
      </c>
      <c r="D252" s="195">
        <v>3836958.09</v>
      </c>
      <c r="E252" s="195">
        <v>3791932.68</v>
      </c>
      <c r="F252" s="195">
        <f t="shared" si="34"/>
        <v>45025.41</v>
      </c>
      <c r="G252" s="196">
        <v>3836.9</v>
      </c>
      <c r="H252" s="196">
        <v>3791.9</v>
      </c>
      <c r="I252" s="197">
        <v>45</v>
      </c>
    </row>
    <row r="253" spans="1:9" ht="31.5">
      <c r="A253" s="198" t="s">
        <v>616</v>
      </c>
      <c r="B253" s="199" t="s">
        <v>617</v>
      </c>
      <c r="C253" s="199"/>
      <c r="D253" s="195">
        <f>SUM(D254:D279)</f>
        <v>507733249</v>
      </c>
      <c r="E253" s="195">
        <f t="shared" ref="E253:I253" si="35">SUM(E254:E279)</f>
        <v>508163215.97000003</v>
      </c>
      <c r="F253" s="195">
        <f t="shared" si="35"/>
        <v>-429966.97</v>
      </c>
      <c r="G253" s="195">
        <f t="shared" si="35"/>
        <v>507733.2</v>
      </c>
      <c r="H253" s="200">
        <f t="shared" si="35"/>
        <v>508163.2</v>
      </c>
      <c r="I253" s="201">
        <f t="shared" si="35"/>
        <v>-430</v>
      </c>
    </row>
    <row r="254" spans="1:9" ht="78.75">
      <c r="A254" s="248" t="s">
        <v>364</v>
      </c>
      <c r="B254" s="199"/>
      <c r="C254" s="249" t="s">
        <v>493</v>
      </c>
      <c r="D254" s="195">
        <v>71000</v>
      </c>
      <c r="E254" s="195">
        <v>202400</v>
      </c>
      <c r="F254" s="195">
        <f t="shared" si="34"/>
        <v>-131400</v>
      </c>
      <c r="G254" s="196">
        <v>71</v>
      </c>
      <c r="H254" s="196">
        <v>202.4</v>
      </c>
      <c r="I254" s="197">
        <v>-131.4</v>
      </c>
    </row>
    <row r="255" spans="1:9" ht="78.75">
      <c r="A255" s="248" t="s">
        <v>68</v>
      </c>
      <c r="B255" s="199"/>
      <c r="C255" s="249" t="s">
        <v>618</v>
      </c>
      <c r="D255" s="195">
        <v>105000</v>
      </c>
      <c r="E255" s="195">
        <v>326617.28999999998</v>
      </c>
      <c r="F255" s="195">
        <f t="shared" si="34"/>
        <v>-221617.29</v>
      </c>
      <c r="G255" s="196">
        <v>105</v>
      </c>
      <c r="H255" s="196">
        <v>326.60000000000002</v>
      </c>
      <c r="I255" s="197">
        <v>-221.6</v>
      </c>
    </row>
    <row r="256" spans="1:9" ht="63">
      <c r="A256" s="206" t="s">
        <v>1913</v>
      </c>
      <c r="B256" s="199"/>
      <c r="C256" s="249" t="s">
        <v>1914</v>
      </c>
      <c r="D256" s="195">
        <v>0</v>
      </c>
      <c r="E256" s="195">
        <v>155000</v>
      </c>
      <c r="F256" s="195">
        <f t="shared" si="34"/>
        <v>-155000</v>
      </c>
      <c r="G256" s="196">
        <v>0</v>
      </c>
      <c r="H256" s="196">
        <v>155</v>
      </c>
      <c r="I256" s="197">
        <v>-155</v>
      </c>
    </row>
    <row r="257" spans="1:9" ht="78.75">
      <c r="A257" s="250" t="s">
        <v>1915</v>
      </c>
      <c r="B257" s="199"/>
      <c r="C257" s="249" t="s">
        <v>591</v>
      </c>
      <c r="D257" s="195">
        <v>6900000</v>
      </c>
      <c r="E257" s="195">
        <v>5379259.3899999997</v>
      </c>
      <c r="F257" s="195">
        <f t="shared" si="34"/>
        <v>1520740.61</v>
      </c>
      <c r="G257" s="196">
        <v>6900</v>
      </c>
      <c r="H257" s="196">
        <v>5379.2</v>
      </c>
      <c r="I257" s="197">
        <v>1520.7</v>
      </c>
    </row>
    <row r="258" spans="1:9" ht="110.25">
      <c r="A258" s="250" t="s">
        <v>1916</v>
      </c>
      <c r="B258" s="199"/>
      <c r="C258" s="249" t="s">
        <v>592</v>
      </c>
      <c r="D258" s="195">
        <v>4800000</v>
      </c>
      <c r="E258" s="195">
        <v>2266413.96</v>
      </c>
      <c r="F258" s="195">
        <f t="shared" si="34"/>
        <v>2533586.04</v>
      </c>
      <c r="G258" s="196">
        <v>4800</v>
      </c>
      <c r="H258" s="196">
        <v>2266.4</v>
      </c>
      <c r="I258" s="197">
        <v>2533.6</v>
      </c>
    </row>
    <row r="259" spans="1:9" ht="47.25">
      <c r="A259" s="250" t="s">
        <v>325</v>
      </c>
      <c r="B259" s="199"/>
      <c r="C259" s="249" t="s">
        <v>593</v>
      </c>
      <c r="D259" s="195">
        <v>660000</v>
      </c>
      <c r="E259" s="195">
        <v>0</v>
      </c>
      <c r="F259" s="195">
        <f t="shared" si="34"/>
        <v>660000</v>
      </c>
      <c r="G259" s="196">
        <v>660</v>
      </c>
      <c r="H259" s="196">
        <v>0</v>
      </c>
      <c r="I259" s="197">
        <v>660</v>
      </c>
    </row>
    <row r="260" spans="1:9" ht="94.5">
      <c r="A260" s="250" t="s">
        <v>1917</v>
      </c>
      <c r="B260" s="199"/>
      <c r="C260" s="249" t="s">
        <v>594</v>
      </c>
      <c r="D260" s="195">
        <v>4784700</v>
      </c>
      <c r="E260" s="195">
        <v>5443372.2400000002</v>
      </c>
      <c r="F260" s="195">
        <f t="shared" si="34"/>
        <v>-658672.24</v>
      </c>
      <c r="G260" s="196">
        <v>4784.7</v>
      </c>
      <c r="H260" s="196">
        <v>5443.4</v>
      </c>
      <c r="I260" s="197">
        <v>-658.7</v>
      </c>
    </row>
    <row r="261" spans="1:9" ht="63">
      <c r="A261" s="248" t="s">
        <v>619</v>
      </c>
      <c r="B261" s="199"/>
      <c r="C261" s="249" t="s">
        <v>620</v>
      </c>
      <c r="D261" s="195">
        <v>122000</v>
      </c>
      <c r="E261" s="195">
        <v>100000</v>
      </c>
      <c r="F261" s="195">
        <f t="shared" si="34"/>
        <v>22000</v>
      </c>
      <c r="G261" s="196">
        <v>122</v>
      </c>
      <c r="H261" s="196">
        <v>100</v>
      </c>
      <c r="I261" s="197">
        <v>22</v>
      </c>
    </row>
    <row r="262" spans="1:9" ht="31.5">
      <c r="A262" s="248" t="s">
        <v>258</v>
      </c>
      <c r="B262" s="199"/>
      <c r="C262" s="249" t="s">
        <v>621</v>
      </c>
      <c r="D262" s="195">
        <v>1600000</v>
      </c>
      <c r="E262" s="195">
        <v>3932591</v>
      </c>
      <c r="F262" s="195">
        <f t="shared" si="34"/>
        <v>-2332591</v>
      </c>
      <c r="G262" s="196">
        <v>1600</v>
      </c>
      <c r="H262" s="196">
        <v>3932.6</v>
      </c>
      <c r="I262" s="197">
        <v>-2332.6</v>
      </c>
    </row>
    <row r="263" spans="1:9" ht="47.25">
      <c r="A263" s="248" t="s">
        <v>107</v>
      </c>
      <c r="B263" s="199"/>
      <c r="C263" s="249" t="s">
        <v>622</v>
      </c>
      <c r="D263" s="195">
        <v>2734100</v>
      </c>
      <c r="E263" s="195">
        <v>383807.81</v>
      </c>
      <c r="F263" s="195">
        <f t="shared" si="34"/>
        <v>2350292.19</v>
      </c>
      <c r="G263" s="196">
        <v>2734.1</v>
      </c>
      <c r="H263" s="196">
        <v>383.8</v>
      </c>
      <c r="I263" s="197">
        <v>2350.3000000000002</v>
      </c>
    </row>
    <row r="264" spans="1:9" ht="47.25">
      <c r="A264" s="248" t="s">
        <v>317</v>
      </c>
      <c r="B264" s="199"/>
      <c r="C264" s="249" t="s">
        <v>623</v>
      </c>
      <c r="D264" s="195">
        <v>16129600</v>
      </c>
      <c r="E264" s="195">
        <v>13316959.619999999</v>
      </c>
      <c r="F264" s="195">
        <f t="shared" si="34"/>
        <v>2812640.38</v>
      </c>
      <c r="G264" s="196">
        <v>16129.6</v>
      </c>
      <c r="H264" s="196">
        <v>13317</v>
      </c>
      <c r="I264" s="197">
        <v>2812.6</v>
      </c>
    </row>
    <row r="265" spans="1:9" ht="47.25">
      <c r="A265" s="248" t="s">
        <v>109</v>
      </c>
      <c r="B265" s="199"/>
      <c r="C265" s="249" t="s">
        <v>624</v>
      </c>
      <c r="D265" s="195">
        <v>14367400</v>
      </c>
      <c r="E265" s="195">
        <v>15128967.310000001</v>
      </c>
      <c r="F265" s="195">
        <f t="shared" si="34"/>
        <v>-761567.31</v>
      </c>
      <c r="G265" s="196">
        <v>14367.4</v>
      </c>
      <c r="H265" s="196">
        <v>15129</v>
      </c>
      <c r="I265" s="197">
        <v>-761.5</v>
      </c>
    </row>
    <row r="266" spans="1:9" ht="94.5">
      <c r="A266" s="248" t="s">
        <v>354</v>
      </c>
      <c r="B266" s="199"/>
      <c r="C266" s="249" t="s">
        <v>625</v>
      </c>
      <c r="D266" s="195">
        <v>3000</v>
      </c>
      <c r="E266" s="195">
        <v>57200</v>
      </c>
      <c r="F266" s="195">
        <f t="shared" si="34"/>
        <v>-54200</v>
      </c>
      <c r="G266" s="196">
        <v>3</v>
      </c>
      <c r="H266" s="196">
        <v>57.2</v>
      </c>
      <c r="I266" s="197">
        <v>-54.2</v>
      </c>
    </row>
    <row r="267" spans="1:9" ht="31.5">
      <c r="A267" s="248" t="s">
        <v>255</v>
      </c>
      <c r="B267" s="199"/>
      <c r="C267" s="249" t="s">
        <v>588</v>
      </c>
      <c r="D267" s="195">
        <v>150000</v>
      </c>
      <c r="E267" s="195">
        <v>228780</v>
      </c>
      <c r="F267" s="195">
        <f t="shared" si="34"/>
        <v>-78780</v>
      </c>
      <c r="G267" s="196">
        <v>150</v>
      </c>
      <c r="H267" s="196">
        <v>228.8</v>
      </c>
      <c r="I267" s="197">
        <v>-78.8</v>
      </c>
    </row>
    <row r="268" spans="1:9" ht="110.25">
      <c r="A268" s="250" t="s">
        <v>595</v>
      </c>
      <c r="B268" s="199"/>
      <c r="C268" s="249" t="s">
        <v>596</v>
      </c>
      <c r="D268" s="195">
        <v>527100</v>
      </c>
      <c r="E268" s="195">
        <v>0</v>
      </c>
      <c r="F268" s="195">
        <f t="shared" si="34"/>
        <v>527100</v>
      </c>
      <c r="G268" s="196">
        <v>527.1</v>
      </c>
      <c r="H268" s="196">
        <v>0</v>
      </c>
      <c r="I268" s="197">
        <v>527.1</v>
      </c>
    </row>
    <row r="269" spans="1:9" ht="63">
      <c r="A269" s="209" t="s">
        <v>15</v>
      </c>
      <c r="B269" s="199"/>
      <c r="C269" s="249" t="s">
        <v>597</v>
      </c>
      <c r="D269" s="195">
        <v>0</v>
      </c>
      <c r="E269" s="195">
        <v>48974.84</v>
      </c>
      <c r="F269" s="195">
        <f t="shared" si="34"/>
        <v>-48974.84</v>
      </c>
      <c r="G269" s="196">
        <v>0</v>
      </c>
      <c r="H269" s="196">
        <v>49</v>
      </c>
      <c r="I269" s="197">
        <v>-49</v>
      </c>
    </row>
    <row r="270" spans="1:9" ht="57.75" customHeight="1">
      <c r="A270" s="206" t="s">
        <v>1918</v>
      </c>
      <c r="B270" s="199"/>
      <c r="C270" s="249" t="s">
        <v>626</v>
      </c>
      <c r="D270" s="195">
        <v>0</v>
      </c>
      <c r="E270" s="195">
        <v>29000</v>
      </c>
      <c r="F270" s="195">
        <f t="shared" si="34"/>
        <v>-29000</v>
      </c>
      <c r="G270" s="196">
        <v>0</v>
      </c>
      <c r="H270" s="196">
        <v>29</v>
      </c>
      <c r="I270" s="197">
        <v>-29</v>
      </c>
    </row>
    <row r="271" spans="1:9" ht="78.75">
      <c r="A271" s="248" t="s">
        <v>13</v>
      </c>
      <c r="B271" s="199"/>
      <c r="C271" s="249" t="s">
        <v>627</v>
      </c>
      <c r="D271" s="195">
        <v>10000</v>
      </c>
      <c r="E271" s="195">
        <v>7514.98</v>
      </c>
      <c r="F271" s="195">
        <f t="shared" si="34"/>
        <v>2485.02</v>
      </c>
      <c r="G271" s="196">
        <v>10</v>
      </c>
      <c r="H271" s="196">
        <v>7.5</v>
      </c>
      <c r="I271" s="197">
        <v>2.5</v>
      </c>
    </row>
    <row r="272" spans="1:9" ht="47.25">
      <c r="A272" s="248" t="s">
        <v>282</v>
      </c>
      <c r="B272" s="199"/>
      <c r="C272" s="249" t="s">
        <v>469</v>
      </c>
      <c r="D272" s="195">
        <v>100000</v>
      </c>
      <c r="E272" s="195">
        <v>46012.33</v>
      </c>
      <c r="F272" s="195">
        <f t="shared" si="34"/>
        <v>53987.67</v>
      </c>
      <c r="G272" s="196">
        <v>100</v>
      </c>
      <c r="H272" s="196">
        <v>46</v>
      </c>
      <c r="I272" s="197">
        <v>54</v>
      </c>
    </row>
    <row r="273" spans="1:9" ht="31.5">
      <c r="A273" s="246" t="s">
        <v>193</v>
      </c>
      <c r="B273" s="199"/>
      <c r="C273" s="249" t="s">
        <v>470</v>
      </c>
      <c r="D273" s="195">
        <v>0</v>
      </c>
      <c r="E273" s="195">
        <v>6802078.96</v>
      </c>
      <c r="F273" s="195">
        <f t="shared" si="34"/>
        <v>-6802078.96</v>
      </c>
      <c r="G273" s="196">
        <v>0</v>
      </c>
      <c r="H273" s="196">
        <v>6802.1</v>
      </c>
      <c r="I273" s="197">
        <v>-6802.1</v>
      </c>
    </row>
    <row r="274" spans="1:9" ht="31.5">
      <c r="A274" s="206" t="s">
        <v>2</v>
      </c>
      <c r="B274" s="199"/>
      <c r="C274" s="249" t="s">
        <v>486</v>
      </c>
      <c r="D274" s="195">
        <v>23118300</v>
      </c>
      <c r="E274" s="195">
        <v>23118300</v>
      </c>
      <c r="F274" s="195">
        <f t="shared" si="34"/>
        <v>0</v>
      </c>
      <c r="G274" s="196">
        <v>23118.3</v>
      </c>
      <c r="H274" s="196">
        <v>23118.3</v>
      </c>
      <c r="I274" s="197">
        <v>0</v>
      </c>
    </row>
    <row r="275" spans="1:9" ht="47.25">
      <c r="A275" s="206" t="s">
        <v>1876</v>
      </c>
      <c r="B275" s="199"/>
      <c r="C275" s="249" t="s">
        <v>512</v>
      </c>
      <c r="D275" s="195">
        <v>58220000</v>
      </c>
      <c r="E275" s="195">
        <v>58220000</v>
      </c>
      <c r="F275" s="195">
        <f t="shared" si="34"/>
        <v>0</v>
      </c>
      <c r="G275" s="196">
        <v>58220</v>
      </c>
      <c r="H275" s="196">
        <v>58220</v>
      </c>
      <c r="I275" s="197">
        <v>0</v>
      </c>
    </row>
    <row r="276" spans="1:9" ht="47.25">
      <c r="A276" s="248" t="s">
        <v>365</v>
      </c>
      <c r="B276" s="199"/>
      <c r="C276" s="249" t="s">
        <v>628</v>
      </c>
      <c r="D276" s="195">
        <v>255230900</v>
      </c>
      <c r="E276" s="195">
        <v>254869818.30000001</v>
      </c>
      <c r="F276" s="195">
        <f t="shared" si="34"/>
        <v>361081.7</v>
      </c>
      <c r="G276" s="196">
        <v>255230.9</v>
      </c>
      <c r="H276" s="196">
        <v>254869.8</v>
      </c>
      <c r="I276" s="197">
        <v>361.1</v>
      </c>
    </row>
    <row r="277" spans="1:9" ht="47.25">
      <c r="A277" s="248" t="s">
        <v>111</v>
      </c>
      <c r="B277" s="199"/>
      <c r="C277" s="249" t="s">
        <v>629</v>
      </c>
      <c r="D277" s="195">
        <v>38121600</v>
      </c>
      <c r="E277" s="195">
        <v>38121598.939999998</v>
      </c>
      <c r="F277" s="195">
        <f t="shared" si="34"/>
        <v>1.06</v>
      </c>
      <c r="G277" s="196">
        <v>38121.599999999999</v>
      </c>
      <c r="H277" s="196">
        <v>38121.599999999999</v>
      </c>
      <c r="I277" s="197">
        <v>0</v>
      </c>
    </row>
    <row r="278" spans="1:9" ht="47.25">
      <c r="A278" s="206" t="s">
        <v>311</v>
      </c>
      <c r="B278" s="199"/>
      <c r="C278" s="249" t="s">
        <v>630</v>
      </c>
      <c r="D278" s="195">
        <v>80000000</v>
      </c>
      <c r="E278" s="195">
        <v>80000000</v>
      </c>
      <c r="F278" s="195">
        <f t="shared" si="34"/>
        <v>0</v>
      </c>
      <c r="G278" s="196">
        <v>80000</v>
      </c>
      <c r="H278" s="196">
        <v>80000</v>
      </c>
      <c r="I278" s="197">
        <v>0</v>
      </c>
    </row>
    <row r="279" spans="1:9" ht="47.25">
      <c r="A279" s="223" t="s">
        <v>333</v>
      </c>
      <c r="B279" s="199"/>
      <c r="C279" s="249" t="s">
        <v>483</v>
      </c>
      <c r="D279" s="195">
        <v>-21451</v>
      </c>
      <c r="E279" s="195">
        <v>-21451</v>
      </c>
      <c r="F279" s="195">
        <f t="shared" si="34"/>
        <v>0</v>
      </c>
      <c r="G279" s="196">
        <v>-21.5</v>
      </c>
      <c r="H279" s="196">
        <v>-21.5</v>
      </c>
      <c r="I279" s="197">
        <v>0</v>
      </c>
    </row>
    <row r="280" spans="1:9" ht="31.5">
      <c r="A280" s="198" t="s">
        <v>631</v>
      </c>
      <c r="B280" s="199" t="s">
        <v>632</v>
      </c>
      <c r="C280" s="199"/>
      <c r="D280" s="195">
        <f>SUM(D281:D281)</f>
        <v>0</v>
      </c>
      <c r="E280" s="195">
        <f t="shared" ref="E280:I280" si="36">SUM(E281:E281)</f>
        <v>2150</v>
      </c>
      <c r="F280" s="195">
        <f t="shared" si="36"/>
        <v>-2150</v>
      </c>
      <c r="G280" s="195">
        <f t="shared" si="36"/>
        <v>0</v>
      </c>
      <c r="H280" s="200">
        <f t="shared" si="36"/>
        <v>2.2000000000000002</v>
      </c>
      <c r="I280" s="201">
        <f t="shared" si="36"/>
        <v>-2.2000000000000002</v>
      </c>
    </row>
    <row r="281" spans="1:9" ht="31.5">
      <c r="A281" s="225" t="s">
        <v>51</v>
      </c>
      <c r="B281" s="199"/>
      <c r="C281" s="251" t="s">
        <v>548</v>
      </c>
      <c r="D281" s="195">
        <v>0</v>
      </c>
      <c r="E281" s="195">
        <v>2150</v>
      </c>
      <c r="F281" s="195">
        <f t="shared" si="34"/>
        <v>-2150</v>
      </c>
      <c r="G281" s="196">
        <v>0</v>
      </c>
      <c r="H281" s="196">
        <v>2.2000000000000002</v>
      </c>
      <c r="I281" s="197">
        <v>-2.2000000000000002</v>
      </c>
    </row>
    <row r="282" spans="1:9">
      <c r="A282" s="198" t="s">
        <v>635</v>
      </c>
      <c r="B282" s="199" t="s">
        <v>636</v>
      </c>
      <c r="C282" s="199"/>
      <c r="D282" s="195">
        <f>SUM(D283:D285)</f>
        <v>-1697545.4</v>
      </c>
      <c r="E282" s="195">
        <f t="shared" ref="E282:I282" si="37">SUM(E283:E285)</f>
        <v>-1678539.51</v>
      </c>
      <c r="F282" s="195">
        <f t="shared" si="37"/>
        <v>-19005.89</v>
      </c>
      <c r="G282" s="195">
        <f t="shared" si="37"/>
        <v>-1697.5</v>
      </c>
      <c r="H282" s="200">
        <f t="shared" si="37"/>
        <v>-1678.5</v>
      </c>
      <c r="I282" s="201">
        <f t="shared" si="37"/>
        <v>-19</v>
      </c>
    </row>
    <row r="283" spans="1:9" ht="31.5">
      <c r="A283" s="223" t="s">
        <v>193</v>
      </c>
      <c r="B283" s="199"/>
      <c r="C283" s="252" t="s">
        <v>470</v>
      </c>
      <c r="D283" s="195">
        <v>0</v>
      </c>
      <c r="E283" s="195">
        <v>19005.89</v>
      </c>
      <c r="F283" s="195">
        <f t="shared" si="34"/>
        <v>-19005.89</v>
      </c>
      <c r="G283" s="196">
        <v>0</v>
      </c>
      <c r="H283" s="196">
        <v>19</v>
      </c>
      <c r="I283" s="197">
        <v>-19</v>
      </c>
    </row>
    <row r="284" spans="1:9" ht="31.5">
      <c r="A284" s="223" t="s">
        <v>93</v>
      </c>
      <c r="B284" s="199"/>
      <c r="C284" s="252" t="s">
        <v>499</v>
      </c>
      <c r="D284" s="195">
        <v>25287.27</v>
      </c>
      <c r="E284" s="195">
        <v>25287.27</v>
      </c>
      <c r="F284" s="195">
        <f t="shared" si="34"/>
        <v>0</v>
      </c>
      <c r="G284" s="196">
        <v>25.3</v>
      </c>
      <c r="H284" s="196">
        <v>25.3</v>
      </c>
      <c r="I284" s="197">
        <v>0</v>
      </c>
    </row>
    <row r="285" spans="1:9" ht="47.25">
      <c r="A285" s="232" t="s">
        <v>333</v>
      </c>
      <c r="B285" s="199"/>
      <c r="C285" s="252" t="s">
        <v>483</v>
      </c>
      <c r="D285" s="195">
        <v>-1722832.67</v>
      </c>
      <c r="E285" s="195">
        <v>-1722832.67</v>
      </c>
      <c r="F285" s="195">
        <f t="shared" si="34"/>
        <v>0</v>
      </c>
      <c r="G285" s="196">
        <v>-1722.8</v>
      </c>
      <c r="H285" s="196">
        <v>-1722.8</v>
      </c>
      <c r="I285" s="197">
        <v>0</v>
      </c>
    </row>
    <row r="286" spans="1:9">
      <c r="A286" s="198" t="s">
        <v>640</v>
      </c>
      <c r="B286" s="199" t="s">
        <v>641</v>
      </c>
      <c r="C286" s="199"/>
      <c r="D286" s="195">
        <f>SUM(D287:D288)</f>
        <v>-223907</v>
      </c>
      <c r="E286" s="195">
        <f t="shared" ref="E286:I286" si="38">SUM(E287:E288)</f>
        <v>-223907</v>
      </c>
      <c r="F286" s="195">
        <f t="shared" si="38"/>
        <v>0</v>
      </c>
      <c r="G286" s="195">
        <f t="shared" si="38"/>
        <v>-223.9</v>
      </c>
      <c r="H286" s="200">
        <f t="shared" si="38"/>
        <v>-223.9</v>
      </c>
      <c r="I286" s="201">
        <f t="shared" si="38"/>
        <v>0</v>
      </c>
    </row>
    <row r="287" spans="1:9" ht="63">
      <c r="A287" s="223" t="s">
        <v>502</v>
      </c>
      <c r="B287" s="199"/>
      <c r="C287" s="253" t="s">
        <v>503</v>
      </c>
      <c r="D287" s="195">
        <v>10742.73</v>
      </c>
      <c r="E287" s="195">
        <v>10742.73</v>
      </c>
      <c r="F287" s="195">
        <f t="shared" si="34"/>
        <v>0</v>
      </c>
      <c r="G287" s="196">
        <v>10.7</v>
      </c>
      <c r="H287" s="196">
        <v>10.7</v>
      </c>
      <c r="I287" s="197">
        <v>0</v>
      </c>
    </row>
    <row r="288" spans="1:9" ht="47.25">
      <c r="A288" s="235" t="s">
        <v>333</v>
      </c>
      <c r="B288" s="199"/>
      <c r="C288" s="253" t="s">
        <v>483</v>
      </c>
      <c r="D288" s="195">
        <v>-234649.73</v>
      </c>
      <c r="E288" s="195">
        <v>-234649.73</v>
      </c>
      <c r="F288" s="195">
        <f t="shared" si="34"/>
        <v>0</v>
      </c>
      <c r="G288" s="196">
        <v>-234.6</v>
      </c>
      <c r="H288" s="196">
        <v>-234.6</v>
      </c>
      <c r="I288" s="197">
        <v>0</v>
      </c>
    </row>
    <row r="289" spans="1:9" ht="31.5">
      <c r="A289" s="235" t="s">
        <v>1801</v>
      </c>
      <c r="B289" s="199" t="s">
        <v>1919</v>
      </c>
      <c r="C289" s="253"/>
      <c r="D289" s="195">
        <f>SUM(D290:D297)</f>
        <v>32133350.23</v>
      </c>
      <c r="E289" s="195">
        <f t="shared" ref="E289:I289" si="39">SUM(E290:E297)</f>
        <v>31821837.23</v>
      </c>
      <c r="F289" s="195">
        <f t="shared" si="39"/>
        <v>311513</v>
      </c>
      <c r="G289" s="195">
        <f t="shared" si="39"/>
        <v>32133.4</v>
      </c>
      <c r="H289" s="200">
        <f t="shared" si="39"/>
        <v>31821.8</v>
      </c>
      <c r="I289" s="201">
        <f t="shared" si="39"/>
        <v>311.5</v>
      </c>
    </row>
    <row r="290" spans="1:9" ht="78.75">
      <c r="A290" s="206" t="s">
        <v>364</v>
      </c>
      <c r="B290" s="199"/>
      <c r="C290" s="253" t="s">
        <v>493</v>
      </c>
      <c r="D290" s="195">
        <v>7500</v>
      </c>
      <c r="E290" s="195">
        <v>3500</v>
      </c>
      <c r="F290" s="195">
        <f t="shared" si="34"/>
        <v>4000</v>
      </c>
      <c r="G290" s="196">
        <v>7.5</v>
      </c>
      <c r="H290" s="196">
        <v>3.5</v>
      </c>
      <c r="I290" s="197">
        <v>4</v>
      </c>
    </row>
    <row r="291" spans="1:9" ht="76.5" customHeight="1">
      <c r="A291" s="206" t="s">
        <v>1920</v>
      </c>
      <c r="B291" s="199"/>
      <c r="C291" s="253" t="s">
        <v>429</v>
      </c>
      <c r="D291" s="195">
        <v>0</v>
      </c>
      <c r="E291" s="195">
        <v>24000</v>
      </c>
      <c r="F291" s="195">
        <f t="shared" si="34"/>
        <v>-24000</v>
      </c>
      <c r="G291" s="196">
        <v>0</v>
      </c>
      <c r="H291" s="196">
        <v>24</v>
      </c>
      <c r="I291" s="197">
        <v>-24</v>
      </c>
    </row>
    <row r="292" spans="1:9" ht="63">
      <c r="A292" s="206" t="s">
        <v>200</v>
      </c>
      <c r="B292" s="199"/>
      <c r="C292" s="253" t="s">
        <v>642</v>
      </c>
      <c r="D292" s="195">
        <v>24105695</v>
      </c>
      <c r="E292" s="195">
        <v>24105695</v>
      </c>
      <c r="F292" s="195">
        <f t="shared" si="34"/>
        <v>0</v>
      </c>
      <c r="G292" s="196">
        <v>24105.7</v>
      </c>
      <c r="H292" s="196">
        <v>24105.7</v>
      </c>
      <c r="I292" s="197">
        <v>0</v>
      </c>
    </row>
    <row r="293" spans="1:9" ht="31.5">
      <c r="A293" s="206" t="s">
        <v>7</v>
      </c>
      <c r="B293" s="199"/>
      <c r="C293" s="253" t="s">
        <v>585</v>
      </c>
      <c r="D293" s="195">
        <v>7596000</v>
      </c>
      <c r="E293" s="195">
        <v>7264487</v>
      </c>
      <c r="F293" s="195">
        <f t="shared" si="34"/>
        <v>331513</v>
      </c>
      <c r="G293" s="196">
        <v>7596</v>
      </c>
      <c r="H293" s="196">
        <v>7264.4</v>
      </c>
      <c r="I293" s="197">
        <v>331.5</v>
      </c>
    </row>
    <row r="294" spans="1:9" ht="63">
      <c r="A294" s="229" t="s">
        <v>500</v>
      </c>
      <c r="B294" s="199"/>
      <c r="C294" s="253" t="s">
        <v>501</v>
      </c>
      <c r="D294" s="195">
        <v>2120776.1</v>
      </c>
      <c r="E294" s="195">
        <v>2120776.1</v>
      </c>
      <c r="F294" s="195">
        <f t="shared" si="34"/>
        <v>0</v>
      </c>
      <c r="G294" s="196">
        <v>2120.8000000000002</v>
      </c>
      <c r="H294" s="196">
        <v>2120.8000000000002</v>
      </c>
      <c r="I294" s="197">
        <v>0</v>
      </c>
    </row>
    <row r="295" spans="1:9" ht="31.5">
      <c r="A295" s="209" t="s">
        <v>158</v>
      </c>
      <c r="B295" s="199"/>
      <c r="C295" s="253" t="s">
        <v>482</v>
      </c>
      <c r="D295" s="195">
        <v>91000</v>
      </c>
      <c r="E295" s="195">
        <v>91000</v>
      </c>
      <c r="F295" s="195">
        <f t="shared" si="34"/>
        <v>0</v>
      </c>
      <c r="G295" s="196">
        <v>91</v>
      </c>
      <c r="H295" s="196">
        <v>91</v>
      </c>
      <c r="I295" s="197">
        <v>0</v>
      </c>
    </row>
    <row r="296" spans="1:9" ht="63">
      <c r="A296" s="223" t="s">
        <v>502</v>
      </c>
      <c r="B296" s="199"/>
      <c r="C296" s="253" t="s">
        <v>503</v>
      </c>
      <c r="D296" s="195">
        <v>57103.24</v>
      </c>
      <c r="E296" s="195">
        <v>57103.24</v>
      </c>
      <c r="F296" s="195">
        <f t="shared" si="34"/>
        <v>0</v>
      </c>
      <c r="G296" s="196">
        <v>39.5</v>
      </c>
      <c r="H296" s="196">
        <v>57.1</v>
      </c>
      <c r="I296" s="197">
        <v>0</v>
      </c>
    </row>
    <row r="297" spans="1:9" ht="47.25">
      <c r="A297" s="235" t="s">
        <v>333</v>
      </c>
      <c r="B297" s="199"/>
      <c r="C297" s="253" t="s">
        <v>483</v>
      </c>
      <c r="D297" s="195">
        <v>-1844724.11</v>
      </c>
      <c r="E297" s="195">
        <v>-1844724.11</v>
      </c>
      <c r="F297" s="195">
        <f t="shared" si="34"/>
        <v>0</v>
      </c>
      <c r="G297" s="196">
        <v>-1827.1</v>
      </c>
      <c r="H297" s="196">
        <v>-1844.7</v>
      </c>
      <c r="I297" s="197">
        <v>0</v>
      </c>
    </row>
    <row r="298" spans="1:9" ht="31.5">
      <c r="A298" s="206" t="s">
        <v>1353</v>
      </c>
      <c r="B298" s="199" t="s">
        <v>1921</v>
      </c>
      <c r="C298" s="253"/>
      <c r="D298" s="195">
        <f>SUM(D299:D302)</f>
        <v>43594600</v>
      </c>
      <c r="E298" s="195">
        <f t="shared" ref="E298:I298" si="40">SUM(E299:E302)</f>
        <v>44914652.07</v>
      </c>
      <c r="F298" s="195">
        <f t="shared" si="40"/>
        <v>-120000</v>
      </c>
      <c r="G298" s="195">
        <f t="shared" si="40"/>
        <v>36210.5</v>
      </c>
      <c r="H298" s="200">
        <f t="shared" si="40"/>
        <v>44914.7</v>
      </c>
      <c r="I298" s="201">
        <f t="shared" si="40"/>
        <v>-120</v>
      </c>
    </row>
    <row r="299" spans="1:9" ht="31.5">
      <c r="A299" s="206" t="s">
        <v>589</v>
      </c>
      <c r="B299" s="199"/>
      <c r="C299" s="253" t="s">
        <v>546</v>
      </c>
      <c r="D299" s="195">
        <v>0</v>
      </c>
      <c r="E299" s="195">
        <v>1200052.07</v>
      </c>
      <c r="F299" s="195"/>
      <c r="G299" s="196">
        <v>0</v>
      </c>
      <c r="H299" s="196">
        <v>1200.0999999999999</v>
      </c>
      <c r="I299" s="197">
        <v>0</v>
      </c>
    </row>
    <row r="300" spans="1:9" ht="31.5">
      <c r="A300" s="223" t="s">
        <v>193</v>
      </c>
      <c r="B300" s="199"/>
      <c r="C300" s="253" t="s">
        <v>470</v>
      </c>
      <c r="D300" s="195">
        <v>0</v>
      </c>
      <c r="E300" s="195">
        <v>120000</v>
      </c>
      <c r="F300" s="195">
        <f t="shared" si="34"/>
        <v>-120000</v>
      </c>
      <c r="G300" s="196">
        <v>0</v>
      </c>
      <c r="H300" s="196">
        <v>120</v>
      </c>
      <c r="I300" s="197">
        <v>-120</v>
      </c>
    </row>
    <row r="301" spans="1:9" ht="47.25">
      <c r="A301" s="206" t="s">
        <v>186</v>
      </c>
      <c r="B301" s="199"/>
      <c r="C301" s="253" t="s">
        <v>567</v>
      </c>
      <c r="D301" s="195">
        <v>30000000</v>
      </c>
      <c r="E301" s="195">
        <v>30000000</v>
      </c>
      <c r="F301" s="195">
        <f t="shared" si="34"/>
        <v>0</v>
      </c>
      <c r="G301" s="196">
        <v>30000</v>
      </c>
      <c r="H301" s="196">
        <v>30000</v>
      </c>
      <c r="I301" s="197">
        <v>0</v>
      </c>
    </row>
    <row r="302" spans="1:9" ht="63">
      <c r="A302" s="206" t="s">
        <v>259</v>
      </c>
      <c r="B302" s="199"/>
      <c r="C302" s="253" t="s">
        <v>568</v>
      </c>
      <c r="D302" s="195">
        <v>13594600</v>
      </c>
      <c r="E302" s="195">
        <v>13594600</v>
      </c>
      <c r="F302" s="195">
        <f t="shared" si="34"/>
        <v>0</v>
      </c>
      <c r="G302" s="196">
        <v>6210.5</v>
      </c>
      <c r="H302" s="196">
        <v>13594.6</v>
      </c>
      <c r="I302" s="197">
        <v>0</v>
      </c>
    </row>
    <row r="303" spans="1:9" ht="31.5">
      <c r="A303" s="235" t="s">
        <v>1824</v>
      </c>
      <c r="B303" s="199" t="s">
        <v>1922</v>
      </c>
      <c r="C303" s="253"/>
      <c r="D303" s="195">
        <f>D304</f>
        <v>100000</v>
      </c>
      <c r="E303" s="195">
        <f t="shared" ref="E303:I303" si="41">E304</f>
        <v>108065</v>
      </c>
      <c r="F303" s="195">
        <f t="shared" si="41"/>
        <v>-8065</v>
      </c>
      <c r="G303" s="195">
        <f t="shared" si="41"/>
        <v>100</v>
      </c>
      <c r="H303" s="200">
        <f t="shared" si="41"/>
        <v>108</v>
      </c>
      <c r="I303" s="201">
        <f t="shared" si="41"/>
        <v>-8</v>
      </c>
    </row>
    <row r="304" spans="1:9" ht="32.25" thickBot="1">
      <c r="A304" s="254" t="s">
        <v>255</v>
      </c>
      <c r="B304" s="255"/>
      <c r="C304" s="256" t="s">
        <v>588</v>
      </c>
      <c r="D304" s="257">
        <v>100000</v>
      </c>
      <c r="E304" s="257">
        <v>108065</v>
      </c>
      <c r="F304" s="257">
        <f t="shared" si="34"/>
        <v>-8065</v>
      </c>
      <c r="G304" s="258">
        <v>100</v>
      </c>
      <c r="H304" s="258">
        <v>108</v>
      </c>
      <c r="I304" s="259">
        <v>-8</v>
      </c>
    </row>
    <row r="305" spans="1:8">
      <c r="A305" s="5"/>
      <c r="B305" s="6"/>
      <c r="C305" s="63"/>
      <c r="D305" s="7"/>
      <c r="E305" s="7"/>
      <c r="F305" s="7"/>
    </row>
    <row r="306" spans="1:8">
      <c r="A306" s="5"/>
      <c r="B306" s="6"/>
      <c r="C306" s="260"/>
      <c r="D306" s="8"/>
      <c r="E306" s="8"/>
      <c r="F306" s="7"/>
    </row>
    <row r="307" spans="1:8">
      <c r="A307" s="9"/>
      <c r="B307" s="7"/>
      <c r="C307" s="260"/>
      <c r="D307" s="10"/>
      <c r="E307" s="261"/>
      <c r="F307" s="7"/>
    </row>
    <row r="308" spans="1:8">
      <c r="A308" s="5"/>
      <c r="B308" s="6"/>
      <c r="C308" s="63"/>
      <c r="D308" s="262"/>
      <c r="E308" s="7"/>
      <c r="F308" s="7"/>
      <c r="G308" s="153">
        <f>14904604.9-G12</f>
        <v>0</v>
      </c>
      <c r="H308" s="153">
        <f>15050000-H12</f>
        <v>0</v>
      </c>
    </row>
    <row r="309" spans="1:8">
      <c r="D309" s="11">
        <f>14904604867.31-D12</f>
        <v>-24062461.670000002</v>
      </c>
      <c r="E309" s="11">
        <f>15050000017.43-E12</f>
        <v>0</v>
      </c>
    </row>
    <row r="311" spans="1:8">
      <c r="D311" s="11"/>
    </row>
    <row r="312" spans="1:8">
      <c r="D312" s="11"/>
      <c r="E312" s="11"/>
      <c r="F312" s="11"/>
    </row>
    <row r="313" spans="1:8">
      <c r="D313" s="11"/>
      <c r="E313" s="11"/>
    </row>
    <row r="314" spans="1:8">
      <c r="D314" s="11"/>
      <c r="E314" s="11"/>
    </row>
    <row r="315" spans="1:8">
      <c r="D315" s="11"/>
      <c r="F315" s="11"/>
    </row>
    <row r="316" spans="1:8">
      <c r="D316" s="11"/>
    </row>
    <row r="317" spans="1:8">
      <c r="D317" s="12"/>
      <c r="E317" s="11"/>
      <c r="F317" s="11"/>
    </row>
    <row r="318" spans="1:8">
      <c r="D318" s="11"/>
      <c r="E318" s="11"/>
      <c r="F318" s="11"/>
    </row>
    <row r="320" spans="1:8">
      <c r="D320" s="11"/>
    </row>
  </sheetData>
  <mergeCells count="9">
    <mergeCell ref="A4:I4"/>
    <mergeCell ref="A5:I5"/>
    <mergeCell ref="A6:F6"/>
    <mergeCell ref="A9:A10"/>
    <mergeCell ref="B9:C9"/>
    <mergeCell ref="G9:G10"/>
    <mergeCell ref="H9:H10"/>
    <mergeCell ref="I9:I10"/>
    <mergeCell ref="H2:I2"/>
  </mergeCells>
  <pageMargins left="0.98425196850393704" right="0.59055118110236227" top="0.59055118110236227" bottom="0.59055118110236227" header="0.31496062992125984" footer="0.31496062992125984"/>
  <pageSetup paperSize="9" scale="57" firstPageNumber="89" fitToHeight="46" orientation="portrait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1"/>
  <sheetViews>
    <sheetView workbookViewId="0">
      <selection activeCell="F3" sqref="F3:H3"/>
    </sheetView>
  </sheetViews>
  <sheetFormatPr defaultColWidth="50.140625" defaultRowHeight="15.75"/>
  <cols>
    <col min="1" max="1" width="65.28515625" style="148" customWidth="1"/>
    <col min="2" max="2" width="7.28515625" style="115" customWidth="1"/>
    <col min="3" max="3" width="10.28515625" style="115" customWidth="1"/>
    <col min="4" max="5" width="19.7109375" style="149" hidden="1" customWidth="1"/>
    <col min="6" max="6" width="16.140625" style="149" hidden="1" customWidth="1"/>
    <col min="7" max="7" width="32.7109375" style="123" customWidth="1"/>
    <col min="8" max="8" width="13.7109375" style="150" hidden="1" customWidth="1"/>
    <col min="9" max="16384" width="50.140625" style="117"/>
  </cols>
  <sheetData>
    <row r="1" spans="1:8" ht="20.100000000000001" customHeight="1">
      <c r="A1" s="113"/>
      <c r="B1" s="114"/>
      <c r="D1" s="116"/>
      <c r="E1" s="116"/>
      <c r="F1" s="152" t="s">
        <v>644</v>
      </c>
      <c r="G1" s="152"/>
      <c r="H1" s="152"/>
    </row>
    <row r="2" spans="1:8" ht="67.5" customHeight="1">
      <c r="A2" s="113"/>
      <c r="B2" s="114"/>
      <c r="D2" s="118"/>
      <c r="E2" s="118"/>
      <c r="F2" s="151" t="s">
        <v>1841</v>
      </c>
      <c r="G2" s="151"/>
      <c r="H2" s="151"/>
    </row>
    <row r="3" spans="1:8" ht="20.100000000000001" customHeight="1">
      <c r="A3" s="113"/>
      <c r="B3" s="114"/>
      <c r="C3" s="114"/>
      <c r="D3" s="119"/>
      <c r="E3" s="119"/>
      <c r="F3" s="120"/>
      <c r="G3" s="120"/>
      <c r="H3" s="120"/>
    </row>
    <row r="4" spans="1:8" ht="20.100000000000001" customHeight="1">
      <c r="A4" s="113"/>
      <c r="B4" s="114"/>
      <c r="C4" s="114"/>
      <c r="D4" s="119"/>
      <c r="E4" s="119"/>
      <c r="F4" s="121"/>
      <c r="G4" s="121"/>
      <c r="H4" s="121"/>
    </row>
    <row r="5" spans="1:8" ht="42.75" customHeight="1">
      <c r="A5" s="122" t="s">
        <v>1835</v>
      </c>
      <c r="B5" s="122"/>
      <c r="C5" s="122"/>
      <c r="D5" s="122"/>
      <c r="E5" s="122"/>
      <c r="F5" s="122"/>
      <c r="G5" s="122"/>
      <c r="H5" s="122"/>
    </row>
    <row r="6" spans="1:8" ht="31.5">
      <c r="A6" s="113"/>
      <c r="B6" s="114"/>
      <c r="C6" s="114"/>
      <c r="D6" s="119"/>
      <c r="E6" s="119"/>
      <c r="F6" s="119"/>
      <c r="H6" s="124" t="s">
        <v>645</v>
      </c>
    </row>
    <row r="7" spans="1:8" ht="47.25" customHeight="1">
      <c r="A7" s="125" t="s">
        <v>391</v>
      </c>
      <c r="B7" s="125" t="s">
        <v>646</v>
      </c>
      <c r="C7" s="125"/>
      <c r="D7" s="126"/>
      <c r="E7" s="127" t="s">
        <v>1836</v>
      </c>
      <c r="F7" s="127" t="s">
        <v>647</v>
      </c>
      <c r="G7" s="127" t="s">
        <v>394</v>
      </c>
      <c r="H7" s="128" t="s">
        <v>648</v>
      </c>
    </row>
    <row r="8" spans="1:8" ht="33.75" customHeight="1">
      <c r="A8" s="125"/>
      <c r="B8" s="129" t="s">
        <v>1837</v>
      </c>
      <c r="C8" s="129" t="s">
        <v>1838</v>
      </c>
      <c r="D8" s="126"/>
      <c r="E8" s="127"/>
      <c r="F8" s="127"/>
      <c r="G8" s="127"/>
      <c r="H8" s="128"/>
    </row>
    <row r="9" spans="1:8">
      <c r="A9" s="130" t="s">
        <v>1839</v>
      </c>
      <c r="B9" s="131" t="s">
        <v>1840</v>
      </c>
      <c r="C9" s="132" t="s">
        <v>651</v>
      </c>
      <c r="D9" s="133"/>
      <c r="E9" s="133">
        <v>4</v>
      </c>
      <c r="F9" s="133">
        <v>5</v>
      </c>
      <c r="G9" s="133">
        <v>6</v>
      </c>
      <c r="H9" s="134">
        <v>7</v>
      </c>
    </row>
    <row r="10" spans="1:8">
      <c r="A10" s="135" t="s">
        <v>837</v>
      </c>
      <c r="B10" s="136" t="s">
        <v>652</v>
      </c>
      <c r="C10" s="137"/>
      <c r="D10" s="138">
        <v>-34544.9</v>
      </c>
      <c r="E10" s="138">
        <v>816119</v>
      </c>
      <c r="F10" s="138">
        <v>818475</v>
      </c>
      <c r="G10" s="139">
        <v>616292.80000000005</v>
      </c>
      <c r="H10" s="140">
        <v>75.3</v>
      </c>
    </row>
    <row r="11" spans="1:8" ht="47.25">
      <c r="A11" s="141" t="s">
        <v>653</v>
      </c>
      <c r="B11" s="142" t="s">
        <v>652</v>
      </c>
      <c r="C11" s="137" t="s">
        <v>654</v>
      </c>
      <c r="D11" s="143">
        <v>5168.8999999999996</v>
      </c>
      <c r="E11" s="143">
        <v>60791.8</v>
      </c>
      <c r="F11" s="143">
        <v>60791.8</v>
      </c>
      <c r="G11" s="144">
        <v>59031.6</v>
      </c>
      <c r="H11" s="145">
        <v>97.1</v>
      </c>
    </row>
    <row r="12" spans="1:8" ht="47.25">
      <c r="A12" s="141" t="s">
        <v>655</v>
      </c>
      <c r="B12" s="142" t="s">
        <v>652</v>
      </c>
      <c r="C12" s="137" t="s">
        <v>656</v>
      </c>
      <c r="D12" s="143">
        <v>-9516.1</v>
      </c>
      <c r="E12" s="143">
        <v>89922.8</v>
      </c>
      <c r="F12" s="143">
        <v>89904.8</v>
      </c>
      <c r="G12" s="144">
        <v>87770.9</v>
      </c>
      <c r="H12" s="145">
        <v>97.6</v>
      </c>
    </row>
    <row r="13" spans="1:8">
      <c r="A13" s="141" t="s">
        <v>657</v>
      </c>
      <c r="B13" s="142" t="s">
        <v>652</v>
      </c>
      <c r="C13" s="137" t="s">
        <v>658</v>
      </c>
      <c r="D13" s="143">
        <v>-28462.6</v>
      </c>
      <c r="E13" s="143">
        <v>14310.8</v>
      </c>
      <c r="F13" s="143">
        <v>14310.8</v>
      </c>
      <c r="G13" s="144">
        <v>14209.3</v>
      </c>
      <c r="H13" s="145">
        <v>99.3</v>
      </c>
    </row>
    <row r="14" spans="1:8" ht="36" customHeight="1">
      <c r="A14" s="141" t="s">
        <v>659</v>
      </c>
      <c r="B14" s="142" t="s">
        <v>652</v>
      </c>
      <c r="C14" s="137" t="s">
        <v>660</v>
      </c>
      <c r="D14" s="143">
        <v>200</v>
      </c>
      <c r="E14" s="143">
        <v>57941.2</v>
      </c>
      <c r="F14" s="143">
        <v>57941.2</v>
      </c>
      <c r="G14" s="144">
        <v>57720.1</v>
      </c>
      <c r="H14" s="145">
        <v>99.6</v>
      </c>
    </row>
    <row r="15" spans="1:8" ht="18" customHeight="1">
      <c r="A15" s="141" t="s">
        <v>661</v>
      </c>
      <c r="B15" s="142" t="s">
        <v>652</v>
      </c>
      <c r="C15" s="137" t="s">
        <v>662</v>
      </c>
      <c r="D15" s="143">
        <v>4113.3</v>
      </c>
      <c r="E15" s="143">
        <v>19086.7</v>
      </c>
      <c r="F15" s="143">
        <v>19086.7</v>
      </c>
      <c r="G15" s="144">
        <v>18444.5</v>
      </c>
      <c r="H15" s="145">
        <v>96.6</v>
      </c>
    </row>
    <row r="16" spans="1:8" ht="18" customHeight="1">
      <c r="A16" s="141" t="s">
        <v>663</v>
      </c>
      <c r="B16" s="142" t="s">
        <v>652</v>
      </c>
      <c r="C16" s="137" t="s">
        <v>664</v>
      </c>
      <c r="D16" s="143">
        <v>-25721.599999999999</v>
      </c>
      <c r="E16" s="143">
        <v>102766.8</v>
      </c>
      <c r="F16" s="143">
        <v>96414.9</v>
      </c>
      <c r="G16" s="144">
        <v>0</v>
      </c>
      <c r="H16" s="145">
        <v>0</v>
      </c>
    </row>
    <row r="17" spans="1:8" ht="31.5">
      <c r="A17" s="141" t="s">
        <v>665</v>
      </c>
      <c r="B17" s="142" t="s">
        <v>652</v>
      </c>
      <c r="C17" s="137" t="s">
        <v>666</v>
      </c>
      <c r="D17" s="143">
        <v>-299.5</v>
      </c>
      <c r="E17" s="143">
        <v>21411.599999999999</v>
      </c>
      <c r="F17" s="143">
        <v>21411.599999999999</v>
      </c>
      <c r="G17" s="144">
        <v>21411.599999999999</v>
      </c>
      <c r="H17" s="145">
        <v>100</v>
      </c>
    </row>
    <row r="18" spans="1:8" ht="18" customHeight="1">
      <c r="A18" s="141" t="s">
        <v>667</v>
      </c>
      <c r="B18" s="142" t="s">
        <v>652</v>
      </c>
      <c r="C18" s="137" t="s">
        <v>668</v>
      </c>
      <c r="D18" s="143">
        <v>19972.7</v>
      </c>
      <c r="E18" s="143">
        <v>449887.3</v>
      </c>
      <c r="F18" s="143">
        <v>458613.2</v>
      </c>
      <c r="G18" s="144">
        <v>357704.8</v>
      </c>
      <c r="H18" s="145">
        <v>78</v>
      </c>
    </row>
    <row r="19" spans="1:8" ht="18" customHeight="1">
      <c r="A19" s="146" t="s">
        <v>1047</v>
      </c>
      <c r="B19" s="136" t="s">
        <v>669</v>
      </c>
      <c r="C19" s="137"/>
      <c r="D19" s="138">
        <v>2957.5</v>
      </c>
      <c r="E19" s="138">
        <v>9946.2000000000007</v>
      </c>
      <c r="F19" s="138">
        <v>9946.2000000000007</v>
      </c>
      <c r="G19" s="139">
        <v>9687.5</v>
      </c>
      <c r="H19" s="140">
        <v>97.4</v>
      </c>
    </row>
    <row r="20" spans="1:8" ht="18" customHeight="1">
      <c r="A20" s="141" t="s">
        <v>670</v>
      </c>
      <c r="B20" s="142" t="s">
        <v>669</v>
      </c>
      <c r="C20" s="137" t="s">
        <v>654</v>
      </c>
      <c r="D20" s="143">
        <v>10.3</v>
      </c>
      <c r="E20" s="143">
        <v>6112.5</v>
      </c>
      <c r="F20" s="143">
        <v>6112.5</v>
      </c>
      <c r="G20" s="144">
        <v>6112.3</v>
      </c>
      <c r="H20" s="145">
        <v>100</v>
      </c>
    </row>
    <row r="21" spans="1:8" ht="18" customHeight="1">
      <c r="A21" s="141" t="s">
        <v>671</v>
      </c>
      <c r="B21" s="142" t="s">
        <v>669</v>
      </c>
      <c r="C21" s="137" t="s">
        <v>656</v>
      </c>
      <c r="D21" s="143">
        <v>2947.2</v>
      </c>
      <c r="E21" s="143">
        <v>3833.7</v>
      </c>
      <c r="F21" s="143">
        <v>3833.7</v>
      </c>
      <c r="G21" s="144">
        <v>3575.2</v>
      </c>
      <c r="H21" s="145">
        <v>93.3</v>
      </c>
    </row>
    <row r="22" spans="1:8" ht="21.75" customHeight="1">
      <c r="A22" s="146" t="s">
        <v>1067</v>
      </c>
      <c r="B22" s="136" t="s">
        <v>654</v>
      </c>
      <c r="C22" s="137"/>
      <c r="D22" s="138">
        <v>13482.7</v>
      </c>
      <c r="E22" s="138">
        <v>143912.5</v>
      </c>
      <c r="F22" s="138">
        <v>155575.6</v>
      </c>
      <c r="G22" s="139">
        <v>152183.6</v>
      </c>
      <c r="H22" s="140">
        <v>97.8</v>
      </c>
    </row>
    <row r="23" spans="1:8" ht="31.5">
      <c r="A23" s="141" t="s">
        <v>672</v>
      </c>
      <c r="B23" s="142" t="s">
        <v>654</v>
      </c>
      <c r="C23" s="137" t="s">
        <v>673</v>
      </c>
      <c r="D23" s="143">
        <v>12829.3</v>
      </c>
      <c r="E23" s="143">
        <v>35188.1</v>
      </c>
      <c r="F23" s="143">
        <v>46851.199999999997</v>
      </c>
      <c r="G23" s="144">
        <v>45029.5</v>
      </c>
      <c r="H23" s="145">
        <v>96.1</v>
      </c>
    </row>
    <row r="24" spans="1:8" ht="18" customHeight="1">
      <c r="A24" s="141" t="s">
        <v>674</v>
      </c>
      <c r="B24" s="142" t="s">
        <v>654</v>
      </c>
      <c r="C24" s="137" t="s">
        <v>675</v>
      </c>
      <c r="D24" s="143">
        <v>578.20000000000005</v>
      </c>
      <c r="E24" s="143">
        <v>100235.7</v>
      </c>
      <c r="F24" s="143">
        <v>100235.7</v>
      </c>
      <c r="G24" s="144">
        <v>98883.9</v>
      </c>
      <c r="H24" s="145">
        <v>98.7</v>
      </c>
    </row>
    <row r="25" spans="1:8" ht="31.5">
      <c r="A25" s="141" t="s">
        <v>676</v>
      </c>
      <c r="B25" s="142" t="s">
        <v>654</v>
      </c>
      <c r="C25" s="137" t="s">
        <v>677</v>
      </c>
      <c r="D25" s="143">
        <v>75.2</v>
      </c>
      <c r="E25" s="143">
        <v>8488.7000000000007</v>
      </c>
      <c r="F25" s="143">
        <v>8488.7000000000007</v>
      </c>
      <c r="G25" s="144">
        <v>8270.2000000000007</v>
      </c>
      <c r="H25" s="145">
        <v>97.4</v>
      </c>
    </row>
    <row r="26" spans="1:8" ht="18" customHeight="1">
      <c r="A26" s="146" t="s">
        <v>957</v>
      </c>
      <c r="B26" s="136" t="s">
        <v>656</v>
      </c>
      <c r="C26" s="137"/>
      <c r="D26" s="138">
        <v>2332604.9</v>
      </c>
      <c r="E26" s="138">
        <v>4054160.8</v>
      </c>
      <c r="F26" s="138">
        <v>4055008.6</v>
      </c>
      <c r="G26" s="139">
        <v>3382029.3</v>
      </c>
      <c r="H26" s="140">
        <v>83.4</v>
      </c>
    </row>
    <row r="27" spans="1:8" ht="18" customHeight="1">
      <c r="A27" s="141" t="s">
        <v>678</v>
      </c>
      <c r="B27" s="142" t="s">
        <v>656</v>
      </c>
      <c r="C27" s="137" t="s">
        <v>652</v>
      </c>
      <c r="D27" s="143">
        <v>-11888.1</v>
      </c>
      <c r="E27" s="143">
        <v>61433.1</v>
      </c>
      <c r="F27" s="143">
        <v>61433.1</v>
      </c>
      <c r="G27" s="144">
        <v>61314.400000000001</v>
      </c>
      <c r="H27" s="145">
        <v>99.8</v>
      </c>
    </row>
    <row r="28" spans="1:8" ht="18" customHeight="1">
      <c r="A28" s="141" t="s">
        <v>679</v>
      </c>
      <c r="B28" s="142" t="s">
        <v>656</v>
      </c>
      <c r="C28" s="137" t="s">
        <v>658</v>
      </c>
      <c r="D28" s="143">
        <v>238085.8</v>
      </c>
      <c r="E28" s="143">
        <v>721528</v>
      </c>
      <c r="F28" s="143">
        <v>722375.8</v>
      </c>
      <c r="G28" s="144">
        <v>716461.7</v>
      </c>
      <c r="H28" s="145">
        <v>99.2</v>
      </c>
    </row>
    <row r="29" spans="1:8" ht="18" customHeight="1">
      <c r="A29" s="141" t="s">
        <v>680</v>
      </c>
      <c r="B29" s="142" t="s">
        <v>656</v>
      </c>
      <c r="C29" s="137" t="s">
        <v>660</v>
      </c>
      <c r="D29" s="143">
        <v>117498.2</v>
      </c>
      <c r="E29" s="143">
        <v>132554.1</v>
      </c>
      <c r="F29" s="143">
        <v>132554.1</v>
      </c>
      <c r="G29" s="144">
        <v>131738.1</v>
      </c>
      <c r="H29" s="145">
        <v>99.4</v>
      </c>
    </row>
    <row r="30" spans="1:8" ht="18" customHeight="1">
      <c r="A30" s="141" t="s">
        <v>681</v>
      </c>
      <c r="B30" s="142" t="s">
        <v>656</v>
      </c>
      <c r="C30" s="137" t="s">
        <v>662</v>
      </c>
      <c r="D30" s="143">
        <v>117262.3</v>
      </c>
      <c r="E30" s="143">
        <v>370942.1</v>
      </c>
      <c r="F30" s="143">
        <v>370942.1</v>
      </c>
      <c r="G30" s="144">
        <v>370913.8</v>
      </c>
      <c r="H30" s="145">
        <v>100</v>
      </c>
    </row>
    <row r="31" spans="1:8" ht="18" customHeight="1">
      <c r="A31" s="141" t="s">
        <v>682</v>
      </c>
      <c r="B31" s="142" t="s">
        <v>656</v>
      </c>
      <c r="C31" s="137" t="s">
        <v>683</v>
      </c>
      <c r="D31" s="143">
        <v>2662.7</v>
      </c>
      <c r="E31" s="143">
        <v>12975.7</v>
      </c>
      <c r="F31" s="143">
        <v>12975.7</v>
      </c>
      <c r="G31" s="144">
        <v>8775.7000000000007</v>
      </c>
      <c r="H31" s="145">
        <v>67.599999999999994</v>
      </c>
    </row>
    <row r="32" spans="1:8" ht="18" customHeight="1">
      <c r="A32" s="20" t="s">
        <v>1644</v>
      </c>
      <c r="B32" s="142" t="s">
        <v>656</v>
      </c>
      <c r="C32" s="137" t="s">
        <v>673</v>
      </c>
      <c r="D32" s="143">
        <v>1759920.9</v>
      </c>
      <c r="E32" s="143">
        <v>2471476.1</v>
      </c>
      <c r="F32" s="143">
        <v>2471476.1</v>
      </c>
      <c r="G32" s="144">
        <v>1835251.2</v>
      </c>
      <c r="H32" s="145">
        <v>74.3</v>
      </c>
    </row>
    <row r="33" spans="1:8" ht="18" customHeight="1">
      <c r="A33" s="141" t="s">
        <v>684</v>
      </c>
      <c r="B33" s="142" t="s">
        <v>656</v>
      </c>
      <c r="C33" s="137" t="s">
        <v>675</v>
      </c>
      <c r="D33" s="143">
        <v>35039.199999999997</v>
      </c>
      <c r="E33" s="143">
        <v>143399.5</v>
      </c>
      <c r="F33" s="143">
        <v>143399.5</v>
      </c>
      <c r="G33" s="144">
        <v>141632.70000000001</v>
      </c>
      <c r="H33" s="145">
        <v>98.8</v>
      </c>
    </row>
    <row r="34" spans="1:8" ht="31.5">
      <c r="A34" s="141" t="s">
        <v>1804</v>
      </c>
      <c r="B34" s="142" t="s">
        <v>656</v>
      </c>
      <c r="C34" s="137" t="s">
        <v>664</v>
      </c>
      <c r="D34" s="143">
        <v>-587</v>
      </c>
      <c r="E34" s="143">
        <v>1750</v>
      </c>
      <c r="F34" s="143">
        <v>1750</v>
      </c>
      <c r="G34" s="144">
        <v>1750</v>
      </c>
      <c r="H34" s="145">
        <v>100</v>
      </c>
    </row>
    <row r="35" spans="1:8" ht="18" customHeight="1">
      <c r="A35" s="141" t="s">
        <v>685</v>
      </c>
      <c r="B35" s="142" t="s">
        <v>656</v>
      </c>
      <c r="C35" s="137" t="s">
        <v>666</v>
      </c>
      <c r="D35" s="143">
        <v>74610.899999999994</v>
      </c>
      <c r="E35" s="143">
        <v>138102.20000000001</v>
      </c>
      <c r="F35" s="143">
        <v>138102.20000000001</v>
      </c>
      <c r="G35" s="144">
        <v>114191.7</v>
      </c>
      <c r="H35" s="145">
        <v>82.7</v>
      </c>
    </row>
    <row r="36" spans="1:8" ht="18" customHeight="1">
      <c r="A36" s="146" t="s">
        <v>1026</v>
      </c>
      <c r="B36" s="136" t="s">
        <v>658</v>
      </c>
      <c r="C36" s="137"/>
      <c r="D36" s="138">
        <v>444544.4</v>
      </c>
      <c r="E36" s="138">
        <v>800885.1</v>
      </c>
      <c r="F36" s="138">
        <v>800885.1</v>
      </c>
      <c r="G36" s="139">
        <v>738880.2</v>
      </c>
      <c r="H36" s="140">
        <v>92.3</v>
      </c>
    </row>
    <row r="37" spans="1:8" ht="18" customHeight="1">
      <c r="A37" s="141" t="s">
        <v>686</v>
      </c>
      <c r="B37" s="142" t="s">
        <v>658</v>
      </c>
      <c r="C37" s="137" t="s">
        <v>652</v>
      </c>
      <c r="D37" s="143">
        <v>119076.7</v>
      </c>
      <c r="E37" s="143">
        <v>194254.4</v>
      </c>
      <c r="F37" s="143">
        <v>194254.4</v>
      </c>
      <c r="G37" s="144">
        <v>179725.7</v>
      </c>
      <c r="H37" s="145">
        <v>92.5</v>
      </c>
    </row>
    <row r="38" spans="1:8" ht="18" customHeight="1">
      <c r="A38" s="141" t="s">
        <v>687</v>
      </c>
      <c r="B38" s="142" t="s">
        <v>658</v>
      </c>
      <c r="C38" s="137" t="s">
        <v>669</v>
      </c>
      <c r="D38" s="143">
        <v>325355.40000000002</v>
      </c>
      <c r="E38" s="143">
        <v>600550.80000000005</v>
      </c>
      <c r="F38" s="143">
        <v>600550.80000000005</v>
      </c>
      <c r="G38" s="144">
        <v>553085.6</v>
      </c>
      <c r="H38" s="145">
        <v>92.1</v>
      </c>
    </row>
    <row r="39" spans="1:8" ht="18" customHeight="1">
      <c r="A39" s="141" t="s">
        <v>688</v>
      </c>
      <c r="B39" s="142" t="s">
        <v>658</v>
      </c>
      <c r="C39" s="137" t="s">
        <v>658</v>
      </c>
      <c r="D39" s="143">
        <v>112.3</v>
      </c>
      <c r="E39" s="143">
        <v>6079.9</v>
      </c>
      <c r="F39" s="143">
        <v>6079.9</v>
      </c>
      <c r="G39" s="144">
        <v>6068.9</v>
      </c>
      <c r="H39" s="145">
        <v>99.8</v>
      </c>
    </row>
    <row r="40" spans="1:8" ht="18" customHeight="1">
      <c r="A40" s="146" t="s">
        <v>1307</v>
      </c>
      <c r="B40" s="136" t="s">
        <v>660</v>
      </c>
      <c r="C40" s="137"/>
      <c r="D40" s="138">
        <v>1880.8</v>
      </c>
      <c r="E40" s="138">
        <v>35861.4</v>
      </c>
      <c r="F40" s="138">
        <v>35861.300000000003</v>
      </c>
      <c r="G40" s="139">
        <v>34698.300000000003</v>
      </c>
      <c r="H40" s="140">
        <v>96.8</v>
      </c>
    </row>
    <row r="41" spans="1:8" ht="18" customHeight="1">
      <c r="A41" s="141" t="s">
        <v>689</v>
      </c>
      <c r="B41" s="142" t="s">
        <v>660</v>
      </c>
      <c r="C41" s="137" t="s">
        <v>652</v>
      </c>
      <c r="D41" s="143">
        <v>70</v>
      </c>
      <c r="E41" s="143">
        <v>320</v>
      </c>
      <c r="F41" s="143">
        <v>320</v>
      </c>
      <c r="G41" s="144">
        <v>320</v>
      </c>
      <c r="H41" s="145">
        <v>100</v>
      </c>
    </row>
    <row r="42" spans="1:8" ht="31.5">
      <c r="A42" s="141" t="s">
        <v>690</v>
      </c>
      <c r="B42" s="142" t="s">
        <v>660</v>
      </c>
      <c r="C42" s="137" t="s">
        <v>654</v>
      </c>
      <c r="D42" s="143">
        <v>989.4</v>
      </c>
      <c r="E42" s="143">
        <v>19433.5</v>
      </c>
      <c r="F42" s="143">
        <v>19433.400000000001</v>
      </c>
      <c r="G42" s="144">
        <v>18433.400000000001</v>
      </c>
      <c r="H42" s="145">
        <v>94.9</v>
      </c>
    </row>
    <row r="43" spans="1:8">
      <c r="A43" s="141" t="s">
        <v>691</v>
      </c>
      <c r="B43" s="142" t="s">
        <v>660</v>
      </c>
      <c r="C43" s="137" t="s">
        <v>658</v>
      </c>
      <c r="D43" s="143">
        <v>821.4</v>
      </c>
      <c r="E43" s="143">
        <v>16107.9</v>
      </c>
      <c r="F43" s="143">
        <v>16107.9</v>
      </c>
      <c r="G43" s="144">
        <v>15944.9</v>
      </c>
      <c r="H43" s="145">
        <v>99</v>
      </c>
    </row>
    <row r="44" spans="1:8">
      <c r="A44" s="146" t="s">
        <v>725</v>
      </c>
      <c r="B44" s="136" t="s">
        <v>662</v>
      </c>
      <c r="C44" s="137"/>
      <c r="D44" s="138">
        <v>343397.8</v>
      </c>
      <c r="E44" s="138">
        <v>3641457.4</v>
      </c>
      <c r="F44" s="138">
        <v>3641457.2</v>
      </c>
      <c r="G44" s="139">
        <v>3598613.7</v>
      </c>
      <c r="H44" s="140">
        <v>98.8</v>
      </c>
    </row>
    <row r="45" spans="1:8">
      <c r="A45" s="141" t="s">
        <v>692</v>
      </c>
      <c r="B45" s="142" t="s">
        <v>662</v>
      </c>
      <c r="C45" s="137" t="s">
        <v>652</v>
      </c>
      <c r="D45" s="143">
        <v>281997.59999999998</v>
      </c>
      <c r="E45" s="143">
        <v>430672.1</v>
      </c>
      <c r="F45" s="143">
        <v>430672.1</v>
      </c>
      <c r="G45" s="144">
        <v>430672.1</v>
      </c>
      <c r="H45" s="145">
        <v>100</v>
      </c>
    </row>
    <row r="46" spans="1:8" ht="18" customHeight="1">
      <c r="A46" s="141" t="s">
        <v>693</v>
      </c>
      <c r="B46" s="142" t="s">
        <v>662</v>
      </c>
      <c r="C46" s="137" t="s">
        <v>669</v>
      </c>
      <c r="D46" s="143">
        <v>27537</v>
      </c>
      <c r="E46" s="143">
        <v>2730142</v>
      </c>
      <c r="F46" s="143">
        <v>2730141.8</v>
      </c>
      <c r="G46" s="144">
        <v>2704371.9</v>
      </c>
      <c r="H46" s="145">
        <v>99.1</v>
      </c>
    </row>
    <row r="47" spans="1:8" ht="18" customHeight="1">
      <c r="A47" s="141" t="s">
        <v>694</v>
      </c>
      <c r="B47" s="142" t="s">
        <v>662</v>
      </c>
      <c r="C47" s="137" t="s">
        <v>656</v>
      </c>
      <c r="D47" s="143">
        <v>22390.1</v>
      </c>
      <c r="E47" s="143">
        <v>342984.6</v>
      </c>
      <c r="F47" s="143">
        <v>342984.6</v>
      </c>
      <c r="G47" s="144">
        <v>328950.3</v>
      </c>
      <c r="H47" s="145">
        <v>95.9</v>
      </c>
    </row>
    <row r="48" spans="1:8" ht="31.5">
      <c r="A48" s="141" t="s">
        <v>695</v>
      </c>
      <c r="B48" s="142" t="s">
        <v>662</v>
      </c>
      <c r="C48" s="137" t="s">
        <v>658</v>
      </c>
      <c r="D48" s="143">
        <v>-860.6</v>
      </c>
      <c r="E48" s="143">
        <v>19012.8</v>
      </c>
      <c r="F48" s="143">
        <v>19012.8</v>
      </c>
      <c r="G48" s="144">
        <v>16797.5</v>
      </c>
      <c r="H48" s="145">
        <v>88.3</v>
      </c>
    </row>
    <row r="49" spans="1:8" ht="18" customHeight="1">
      <c r="A49" s="141" t="s">
        <v>696</v>
      </c>
      <c r="B49" s="142" t="s">
        <v>662</v>
      </c>
      <c r="C49" s="137" t="s">
        <v>662</v>
      </c>
      <c r="D49" s="143">
        <v>4988.6000000000004</v>
      </c>
      <c r="E49" s="143">
        <v>71095.5</v>
      </c>
      <c r="F49" s="143">
        <v>71095.5</v>
      </c>
      <c r="G49" s="144">
        <v>71095.5</v>
      </c>
      <c r="H49" s="145">
        <v>100</v>
      </c>
    </row>
    <row r="50" spans="1:8" ht="18" customHeight="1">
      <c r="A50" s="141" t="s">
        <v>697</v>
      </c>
      <c r="B50" s="142" t="s">
        <v>662</v>
      </c>
      <c r="C50" s="137" t="s">
        <v>673</v>
      </c>
      <c r="D50" s="143">
        <v>7345.1</v>
      </c>
      <c r="E50" s="143">
        <v>47550.400000000001</v>
      </c>
      <c r="F50" s="143">
        <v>47550.400000000001</v>
      </c>
      <c r="G50" s="144">
        <v>46726.400000000001</v>
      </c>
      <c r="H50" s="145">
        <v>98.3</v>
      </c>
    </row>
    <row r="51" spans="1:8" ht="18" customHeight="1">
      <c r="A51" s="147" t="s">
        <v>1465</v>
      </c>
      <c r="B51" s="136" t="s">
        <v>683</v>
      </c>
      <c r="C51" s="137"/>
      <c r="D51" s="138">
        <v>71472.7</v>
      </c>
      <c r="E51" s="138">
        <v>254992.5</v>
      </c>
      <c r="F51" s="138">
        <v>255492.4</v>
      </c>
      <c r="G51" s="139">
        <v>255348.6</v>
      </c>
      <c r="H51" s="140">
        <v>99.9</v>
      </c>
    </row>
    <row r="52" spans="1:8" ht="18" customHeight="1">
      <c r="A52" s="141" t="s">
        <v>698</v>
      </c>
      <c r="B52" s="142" t="s">
        <v>683</v>
      </c>
      <c r="C52" s="137" t="s">
        <v>652</v>
      </c>
      <c r="D52" s="143">
        <v>71066</v>
      </c>
      <c r="E52" s="143">
        <v>236637.5</v>
      </c>
      <c r="F52" s="143">
        <v>237137.4</v>
      </c>
      <c r="G52" s="144">
        <v>237137.3</v>
      </c>
      <c r="H52" s="145">
        <v>100</v>
      </c>
    </row>
    <row r="53" spans="1:8" ht="18" customHeight="1">
      <c r="A53" s="141" t="s">
        <v>699</v>
      </c>
      <c r="B53" s="142" t="s">
        <v>683</v>
      </c>
      <c r="C53" s="137" t="s">
        <v>656</v>
      </c>
      <c r="D53" s="143">
        <v>406.7</v>
      </c>
      <c r="E53" s="143">
        <v>18355</v>
      </c>
      <c r="F53" s="143">
        <v>18355</v>
      </c>
      <c r="G53" s="144">
        <v>18211.3</v>
      </c>
      <c r="H53" s="145">
        <v>99.2</v>
      </c>
    </row>
    <row r="54" spans="1:8" ht="18" customHeight="1">
      <c r="A54" s="146" t="s">
        <v>742</v>
      </c>
      <c r="B54" s="136" t="s">
        <v>673</v>
      </c>
      <c r="C54" s="137"/>
      <c r="D54" s="138">
        <v>437389.7</v>
      </c>
      <c r="E54" s="138">
        <v>2409029.1</v>
      </c>
      <c r="F54" s="138">
        <v>2409345.7999999998</v>
      </c>
      <c r="G54" s="139">
        <v>2346754</v>
      </c>
      <c r="H54" s="140">
        <v>97.4</v>
      </c>
    </row>
    <row r="55" spans="1:8" ht="18" customHeight="1">
      <c r="A55" s="141" t="s">
        <v>700</v>
      </c>
      <c r="B55" s="142" t="s">
        <v>673</v>
      </c>
      <c r="C55" s="137" t="s">
        <v>652</v>
      </c>
      <c r="D55" s="143">
        <v>343130.3</v>
      </c>
      <c r="E55" s="143">
        <v>478925.1</v>
      </c>
      <c r="F55" s="143">
        <v>478925.1</v>
      </c>
      <c r="G55" s="144">
        <v>425816</v>
      </c>
      <c r="H55" s="145">
        <v>88.9</v>
      </c>
    </row>
    <row r="56" spans="1:8" ht="18" customHeight="1">
      <c r="A56" s="141" t="s">
        <v>701</v>
      </c>
      <c r="B56" s="142" t="s">
        <v>673</v>
      </c>
      <c r="C56" s="137" t="s">
        <v>669</v>
      </c>
      <c r="D56" s="143">
        <v>103235.9</v>
      </c>
      <c r="E56" s="143">
        <v>145401.4</v>
      </c>
      <c r="F56" s="143">
        <v>145718.1</v>
      </c>
      <c r="G56" s="144">
        <v>136950.29999999999</v>
      </c>
      <c r="H56" s="145">
        <v>94</v>
      </c>
    </row>
    <row r="57" spans="1:8" ht="18" customHeight="1">
      <c r="A57" s="141" t="s">
        <v>702</v>
      </c>
      <c r="B57" s="142" t="s">
        <v>673</v>
      </c>
      <c r="C57" s="137" t="s">
        <v>654</v>
      </c>
      <c r="D57" s="143">
        <v>10</v>
      </c>
      <c r="E57" s="143">
        <v>6509.7</v>
      </c>
      <c r="F57" s="143">
        <v>6509.7</v>
      </c>
      <c r="G57" s="144">
        <v>6509.7</v>
      </c>
      <c r="H57" s="145">
        <v>100</v>
      </c>
    </row>
    <row r="58" spans="1:8" ht="18" customHeight="1">
      <c r="A58" s="141" t="s">
        <v>703</v>
      </c>
      <c r="B58" s="142" t="s">
        <v>673</v>
      </c>
      <c r="C58" s="137" t="s">
        <v>656</v>
      </c>
      <c r="D58" s="143">
        <v>0</v>
      </c>
      <c r="E58" s="143">
        <v>5446.1</v>
      </c>
      <c r="F58" s="143">
        <v>5446.1</v>
      </c>
      <c r="G58" s="144">
        <v>5446.1</v>
      </c>
      <c r="H58" s="145">
        <v>100</v>
      </c>
    </row>
    <row r="59" spans="1:8" ht="18" customHeight="1">
      <c r="A59" s="141" t="s">
        <v>704</v>
      </c>
      <c r="B59" s="142" t="s">
        <v>673</v>
      </c>
      <c r="C59" s="137" t="s">
        <v>658</v>
      </c>
      <c r="D59" s="143">
        <v>4323.8999999999996</v>
      </c>
      <c r="E59" s="143">
        <v>43092.4</v>
      </c>
      <c r="F59" s="143">
        <v>43092.4</v>
      </c>
      <c r="G59" s="144">
        <v>43092.4</v>
      </c>
      <c r="H59" s="145">
        <v>100</v>
      </c>
    </row>
    <row r="60" spans="1:8" ht="31.5">
      <c r="A60" s="141" t="s">
        <v>705</v>
      </c>
      <c r="B60" s="142" t="s">
        <v>673</v>
      </c>
      <c r="C60" s="137" t="s">
        <v>660</v>
      </c>
      <c r="D60" s="143">
        <v>-107.7</v>
      </c>
      <c r="E60" s="143">
        <v>21248.6</v>
      </c>
      <c r="F60" s="143">
        <v>21248.6</v>
      </c>
      <c r="G60" s="144">
        <v>21248.6</v>
      </c>
      <c r="H60" s="145">
        <v>100</v>
      </c>
    </row>
    <row r="61" spans="1:8" ht="18" customHeight="1">
      <c r="A61" s="141" t="s">
        <v>706</v>
      </c>
      <c r="B61" s="142" t="s">
        <v>673</v>
      </c>
      <c r="C61" s="137" t="s">
        <v>673</v>
      </c>
      <c r="D61" s="143">
        <v>-13202.7</v>
      </c>
      <c r="E61" s="143">
        <v>1708405.8</v>
      </c>
      <c r="F61" s="143">
        <v>1708405.8</v>
      </c>
      <c r="G61" s="144">
        <v>1707690.9</v>
      </c>
      <c r="H61" s="145">
        <v>100</v>
      </c>
    </row>
    <row r="62" spans="1:8" ht="18" customHeight="1">
      <c r="A62" s="146" t="s">
        <v>951</v>
      </c>
      <c r="B62" s="136" t="s">
        <v>675</v>
      </c>
      <c r="C62" s="137"/>
      <c r="D62" s="138">
        <v>1090948.3</v>
      </c>
      <c r="E62" s="138">
        <v>3039611.4</v>
      </c>
      <c r="F62" s="138">
        <v>3055174.1</v>
      </c>
      <c r="G62" s="139">
        <v>2875529.4</v>
      </c>
      <c r="H62" s="140">
        <v>94.1</v>
      </c>
    </row>
    <row r="63" spans="1:8" ht="18" customHeight="1">
      <c r="A63" s="141" t="s">
        <v>707</v>
      </c>
      <c r="B63" s="142" t="s">
        <v>675</v>
      </c>
      <c r="C63" s="137" t="s">
        <v>652</v>
      </c>
      <c r="D63" s="143">
        <v>-997.2</v>
      </c>
      <c r="E63" s="143">
        <v>23619.5</v>
      </c>
      <c r="F63" s="143">
        <v>23619.5</v>
      </c>
      <c r="G63" s="144">
        <v>22708.6</v>
      </c>
      <c r="H63" s="145">
        <v>96.1</v>
      </c>
    </row>
    <row r="64" spans="1:8" ht="18" customHeight="1">
      <c r="A64" s="141" t="s">
        <v>708</v>
      </c>
      <c r="B64" s="142" t="s">
        <v>675</v>
      </c>
      <c r="C64" s="137" t="s">
        <v>669</v>
      </c>
      <c r="D64" s="143">
        <v>56613.5</v>
      </c>
      <c r="E64" s="143">
        <v>313829</v>
      </c>
      <c r="F64" s="143">
        <v>320329</v>
      </c>
      <c r="G64" s="144">
        <v>319130.3</v>
      </c>
      <c r="H64" s="145">
        <v>99.6</v>
      </c>
    </row>
    <row r="65" spans="1:8" ht="18" customHeight="1">
      <c r="A65" s="141" t="s">
        <v>709</v>
      </c>
      <c r="B65" s="142" t="s">
        <v>675</v>
      </c>
      <c r="C65" s="137" t="s">
        <v>654</v>
      </c>
      <c r="D65" s="143">
        <v>1012847.3</v>
      </c>
      <c r="E65" s="143">
        <v>1859975.4</v>
      </c>
      <c r="F65" s="143">
        <v>1868928.3</v>
      </c>
      <c r="G65" s="144">
        <v>1720079.6</v>
      </c>
      <c r="H65" s="145">
        <v>92</v>
      </c>
    </row>
    <row r="66" spans="1:8" ht="18" customHeight="1">
      <c r="A66" s="141" t="s">
        <v>710</v>
      </c>
      <c r="B66" s="142" t="s">
        <v>675</v>
      </c>
      <c r="C66" s="137" t="s">
        <v>656</v>
      </c>
      <c r="D66" s="143">
        <v>14301.3</v>
      </c>
      <c r="E66" s="143">
        <v>791792.3</v>
      </c>
      <c r="F66" s="143">
        <v>791792.3</v>
      </c>
      <c r="G66" s="144">
        <v>763853</v>
      </c>
      <c r="H66" s="145">
        <v>96.5</v>
      </c>
    </row>
    <row r="67" spans="1:8" ht="18" customHeight="1">
      <c r="A67" s="141" t="s">
        <v>711</v>
      </c>
      <c r="B67" s="142" t="s">
        <v>675</v>
      </c>
      <c r="C67" s="137" t="s">
        <v>660</v>
      </c>
      <c r="D67" s="143">
        <v>8183.4</v>
      </c>
      <c r="E67" s="143">
        <v>50395.199999999997</v>
      </c>
      <c r="F67" s="143">
        <v>50505</v>
      </c>
      <c r="G67" s="144">
        <v>49757.9</v>
      </c>
      <c r="H67" s="145">
        <v>98.5</v>
      </c>
    </row>
    <row r="68" spans="1:8" ht="18" customHeight="1">
      <c r="A68" s="146" t="s">
        <v>1129</v>
      </c>
      <c r="B68" s="136" t="s">
        <v>664</v>
      </c>
      <c r="C68" s="137"/>
      <c r="D68" s="138">
        <v>18389.099999999999</v>
      </c>
      <c r="E68" s="138">
        <v>52253.5</v>
      </c>
      <c r="F68" s="138">
        <v>52253.5</v>
      </c>
      <c r="G68" s="139">
        <v>52214.3</v>
      </c>
      <c r="H68" s="140">
        <v>99.9</v>
      </c>
    </row>
    <row r="69" spans="1:8" ht="18" customHeight="1">
      <c r="A69" s="141" t="s">
        <v>712</v>
      </c>
      <c r="B69" s="142" t="s">
        <v>664</v>
      </c>
      <c r="C69" s="137" t="s">
        <v>652</v>
      </c>
      <c r="D69" s="143">
        <v>398.7</v>
      </c>
      <c r="E69" s="143">
        <v>3468.6</v>
      </c>
      <c r="F69" s="143">
        <v>3468.6</v>
      </c>
      <c r="G69" s="144">
        <v>3468.6</v>
      </c>
      <c r="H69" s="145">
        <v>100</v>
      </c>
    </row>
    <row r="70" spans="1:8" ht="18" customHeight="1">
      <c r="A70" s="141" t="s">
        <v>713</v>
      </c>
      <c r="B70" s="142" t="s">
        <v>664</v>
      </c>
      <c r="C70" s="137" t="s">
        <v>669</v>
      </c>
      <c r="D70" s="143">
        <v>11059.9</v>
      </c>
      <c r="E70" s="143">
        <v>16059.9</v>
      </c>
      <c r="F70" s="143">
        <v>16059.9</v>
      </c>
      <c r="G70" s="144">
        <v>16059.9</v>
      </c>
      <c r="H70" s="145">
        <v>100</v>
      </c>
    </row>
    <row r="71" spans="1:8" ht="18" customHeight="1">
      <c r="A71" s="141" t="s">
        <v>714</v>
      </c>
      <c r="B71" s="142" t="s">
        <v>664</v>
      </c>
      <c r="C71" s="137" t="s">
        <v>654</v>
      </c>
      <c r="D71" s="143">
        <v>6877.4</v>
      </c>
      <c r="E71" s="143">
        <v>21882.3</v>
      </c>
      <c r="F71" s="143">
        <v>21882.3</v>
      </c>
      <c r="G71" s="144">
        <v>21882.3</v>
      </c>
      <c r="H71" s="145">
        <v>100</v>
      </c>
    </row>
    <row r="72" spans="1:8" ht="18" customHeight="1">
      <c r="A72" s="141" t="s">
        <v>715</v>
      </c>
      <c r="B72" s="142" t="s">
        <v>664</v>
      </c>
      <c r="C72" s="137" t="s">
        <v>658</v>
      </c>
      <c r="D72" s="143">
        <v>53.1</v>
      </c>
      <c r="E72" s="143">
        <v>10842.7</v>
      </c>
      <c r="F72" s="143">
        <v>10842.7</v>
      </c>
      <c r="G72" s="144">
        <v>10803.5</v>
      </c>
      <c r="H72" s="145">
        <v>99.6</v>
      </c>
    </row>
    <row r="73" spans="1:8" ht="18" customHeight="1">
      <c r="A73" s="146" t="s">
        <v>879</v>
      </c>
      <c r="B73" s="136" t="s">
        <v>666</v>
      </c>
      <c r="C73" s="137"/>
      <c r="D73" s="138">
        <v>4587.3</v>
      </c>
      <c r="E73" s="138">
        <v>22481.5</v>
      </c>
      <c r="F73" s="138">
        <v>22481.5</v>
      </c>
      <c r="G73" s="139">
        <v>22481.5</v>
      </c>
      <c r="H73" s="140">
        <v>100</v>
      </c>
    </row>
    <row r="74" spans="1:8" ht="18" customHeight="1">
      <c r="A74" s="141" t="s">
        <v>716</v>
      </c>
      <c r="B74" s="142" t="s">
        <v>666</v>
      </c>
      <c r="C74" s="137" t="s">
        <v>669</v>
      </c>
      <c r="D74" s="143">
        <v>4587.3</v>
      </c>
      <c r="E74" s="143">
        <v>22481.5</v>
      </c>
      <c r="F74" s="143">
        <v>22481.5</v>
      </c>
      <c r="G74" s="144">
        <v>22481.5</v>
      </c>
      <c r="H74" s="145">
        <v>100</v>
      </c>
    </row>
    <row r="75" spans="1:8" ht="18" customHeight="1">
      <c r="A75" s="146" t="s">
        <v>1054</v>
      </c>
      <c r="B75" s="136" t="s">
        <v>668</v>
      </c>
      <c r="C75" s="137"/>
      <c r="D75" s="138">
        <v>-50206</v>
      </c>
      <c r="E75" s="138">
        <v>78522</v>
      </c>
      <c r="F75" s="138">
        <v>78522</v>
      </c>
      <c r="G75" s="139">
        <v>35940.300000000003</v>
      </c>
      <c r="H75" s="140">
        <v>45.8</v>
      </c>
    </row>
    <row r="76" spans="1:8" ht="31.5">
      <c r="A76" s="141" t="s">
        <v>717</v>
      </c>
      <c r="B76" s="142" t="s">
        <v>668</v>
      </c>
      <c r="C76" s="137" t="s">
        <v>652</v>
      </c>
      <c r="D76" s="143">
        <v>-50206</v>
      </c>
      <c r="E76" s="143">
        <v>78522</v>
      </c>
      <c r="F76" s="143">
        <v>78522</v>
      </c>
      <c r="G76" s="144">
        <v>35940.300000000003</v>
      </c>
      <c r="H76" s="145">
        <v>45.8</v>
      </c>
    </row>
    <row r="77" spans="1:8" ht="36" customHeight="1">
      <c r="A77" s="147" t="s">
        <v>1637</v>
      </c>
      <c r="B77" s="136" t="s">
        <v>677</v>
      </c>
      <c r="C77" s="137"/>
      <c r="D77" s="138">
        <v>21452.6</v>
      </c>
      <c r="E77" s="138">
        <v>1470089.3</v>
      </c>
      <c r="F77" s="138">
        <v>1470089.3</v>
      </c>
      <c r="G77" s="139">
        <v>1470089.2</v>
      </c>
      <c r="H77" s="140">
        <v>100</v>
      </c>
    </row>
    <row r="78" spans="1:8" ht="38.1" customHeight="1">
      <c r="A78" s="141" t="s">
        <v>718</v>
      </c>
      <c r="B78" s="142" t="s">
        <v>677</v>
      </c>
      <c r="C78" s="137" t="s">
        <v>652</v>
      </c>
      <c r="D78" s="143">
        <v>-75041.7</v>
      </c>
      <c r="E78" s="143">
        <v>1135803.7</v>
      </c>
      <c r="F78" s="143">
        <v>1135803.7</v>
      </c>
      <c r="G78" s="144">
        <v>1135803.7</v>
      </c>
      <c r="H78" s="145">
        <v>100</v>
      </c>
    </row>
    <row r="79" spans="1:8" ht="20.100000000000001" customHeight="1">
      <c r="A79" s="141" t="s">
        <v>719</v>
      </c>
      <c r="B79" s="142" t="s">
        <v>677</v>
      </c>
      <c r="C79" s="137" t="s">
        <v>669</v>
      </c>
      <c r="D79" s="143">
        <v>99468.5</v>
      </c>
      <c r="E79" s="143">
        <v>278264.90000000002</v>
      </c>
      <c r="F79" s="143">
        <v>278264.90000000002</v>
      </c>
      <c r="G79" s="144">
        <v>278264.90000000002</v>
      </c>
      <c r="H79" s="145">
        <v>100</v>
      </c>
    </row>
    <row r="80" spans="1:8" ht="20.100000000000001" customHeight="1">
      <c r="A80" s="141" t="s">
        <v>720</v>
      </c>
      <c r="B80" s="142" t="s">
        <v>677</v>
      </c>
      <c r="C80" s="137" t="s">
        <v>654</v>
      </c>
      <c r="D80" s="143">
        <v>-2974.2</v>
      </c>
      <c r="E80" s="143">
        <v>56020.7</v>
      </c>
      <c r="F80" s="143">
        <v>56020.7</v>
      </c>
      <c r="G80" s="144">
        <v>56020.6</v>
      </c>
      <c r="H80" s="145">
        <v>100</v>
      </c>
    </row>
    <row r="81" spans="1:8" ht="20.100000000000001" customHeight="1">
      <c r="A81" s="135" t="s">
        <v>1834</v>
      </c>
      <c r="B81" s="142"/>
      <c r="C81" s="137"/>
      <c r="D81" s="138">
        <v>4698356.9000000004</v>
      </c>
      <c r="E81" s="138">
        <v>16829321.699999999</v>
      </c>
      <c r="F81" s="138">
        <v>16860567.600000001</v>
      </c>
      <c r="G81" s="139">
        <v>15590742.699999999</v>
      </c>
      <c r="H81" s="140">
        <v>92.5</v>
      </c>
    </row>
  </sheetData>
  <mergeCells count="10">
    <mergeCell ref="H7:H8"/>
    <mergeCell ref="A7:A8"/>
    <mergeCell ref="B7:C7"/>
    <mergeCell ref="E7:E8"/>
    <mergeCell ref="F7:F8"/>
    <mergeCell ref="G7:G8"/>
    <mergeCell ref="F1:H1"/>
    <mergeCell ref="F2:H2"/>
    <mergeCell ref="F3:H3"/>
    <mergeCell ref="A5:H5"/>
  </mergeCells>
  <pageMargins left="0.70866141732283472" right="0.70866141732283472" top="0.74803149606299213" bottom="0.74803149606299213" header="0.31496062992125984" footer="0.31496062992125984"/>
  <pageSetup paperSize="9" scale="77" firstPageNumber="97" fitToHeight="21" orientation="portrait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74"/>
  <sheetViews>
    <sheetView topLeftCell="B1" workbookViewId="0">
      <selection activeCell="E2" sqref="E2:J2"/>
    </sheetView>
  </sheetViews>
  <sheetFormatPr defaultColWidth="9.140625" defaultRowHeight="15.75"/>
  <cols>
    <col min="1" max="1" width="65.42578125" style="111" customWidth="1"/>
    <col min="2" max="2" width="7.85546875" style="112" customWidth="1"/>
    <col min="3" max="3" width="7.42578125" style="112" customWidth="1"/>
    <col min="4" max="4" width="8.5703125" style="112" customWidth="1"/>
    <col min="5" max="5" width="10.7109375" style="112" customWidth="1"/>
    <col min="6" max="6" width="8.85546875" style="112" customWidth="1"/>
    <col min="7" max="7" width="16.140625" style="3" hidden="1" customWidth="1"/>
    <col min="8" max="8" width="16.28515625" style="3" hidden="1" customWidth="1"/>
    <col min="9" max="9" width="16.28515625" style="3" customWidth="1"/>
    <col min="10" max="10" width="12.85546875" style="3" hidden="1" customWidth="1"/>
    <col min="11" max="204" width="9.140625" style="3" customWidth="1"/>
    <col min="205" max="16384" width="9.140625" style="3"/>
  </cols>
  <sheetData>
    <row r="1" spans="1:10">
      <c r="A1" s="61"/>
      <c r="B1" s="14"/>
      <c r="C1" s="14"/>
      <c r="D1" s="14"/>
      <c r="E1" s="26" t="s">
        <v>1409</v>
      </c>
      <c r="F1" s="26"/>
      <c r="G1" s="26"/>
      <c r="H1" s="26"/>
      <c r="I1" s="26"/>
      <c r="J1" s="26"/>
    </row>
    <row r="2" spans="1:10" ht="60" customHeight="1">
      <c r="A2" s="61"/>
      <c r="B2" s="14"/>
      <c r="C2" s="14"/>
      <c r="D2" s="14"/>
      <c r="E2" s="27" t="s">
        <v>1415</v>
      </c>
      <c r="F2" s="27"/>
      <c r="G2" s="27"/>
      <c r="H2" s="27"/>
      <c r="I2" s="27"/>
      <c r="J2" s="27"/>
    </row>
    <row r="3" spans="1:10">
      <c r="A3" s="62"/>
      <c r="B3" s="63"/>
      <c r="C3" s="63"/>
      <c r="D3" s="63"/>
      <c r="E3" s="63"/>
      <c r="F3" s="63"/>
    </row>
    <row r="4" spans="1:10">
      <c r="A4" s="62"/>
      <c r="B4" s="63"/>
      <c r="C4" s="63"/>
      <c r="D4" s="63"/>
      <c r="E4" s="63"/>
      <c r="F4" s="63"/>
    </row>
    <row r="5" spans="1:10" ht="18.75">
      <c r="A5" s="64" t="s">
        <v>1426</v>
      </c>
      <c r="B5" s="64"/>
      <c r="C5" s="64"/>
      <c r="D5" s="64"/>
      <c r="E5" s="64"/>
      <c r="F5" s="64"/>
      <c r="G5" s="64"/>
      <c r="H5" s="64"/>
      <c r="I5" s="64"/>
      <c r="J5" s="64"/>
    </row>
    <row r="6" spans="1:10" ht="18.75">
      <c r="A6" s="65"/>
      <c r="B6" s="65"/>
      <c r="C6" s="65"/>
      <c r="D6" s="65"/>
      <c r="E6" s="65"/>
      <c r="F6" s="65"/>
      <c r="G6" s="65"/>
      <c r="H6" s="65"/>
      <c r="I6" s="65"/>
      <c r="J6" s="65"/>
    </row>
    <row r="7" spans="1:10" ht="16.5" thickBot="1">
      <c r="A7" s="62"/>
      <c r="B7" s="63"/>
      <c r="C7" s="63"/>
      <c r="D7" s="63"/>
      <c r="E7" s="63"/>
      <c r="F7" s="63"/>
      <c r="I7" s="66" t="s">
        <v>645</v>
      </c>
    </row>
    <row r="8" spans="1:10" ht="27.75" customHeight="1">
      <c r="A8" s="67" t="s">
        <v>1418</v>
      </c>
      <c r="B8" s="68" t="s">
        <v>721</v>
      </c>
      <c r="C8" s="68"/>
      <c r="D8" s="68"/>
      <c r="E8" s="68"/>
      <c r="F8" s="68"/>
      <c r="G8" s="69" t="s">
        <v>1427</v>
      </c>
      <c r="H8" s="69" t="s">
        <v>1428</v>
      </c>
      <c r="I8" s="69" t="s">
        <v>1429</v>
      </c>
      <c r="J8" s="70" t="s">
        <v>648</v>
      </c>
    </row>
    <row r="9" spans="1:10" ht="53.25" customHeight="1" thickBot="1">
      <c r="A9" s="71"/>
      <c r="B9" s="72" t="s">
        <v>722</v>
      </c>
      <c r="C9" s="73" t="s">
        <v>649</v>
      </c>
      <c r="D9" s="73" t="s">
        <v>650</v>
      </c>
      <c r="E9" s="73" t="s">
        <v>1430</v>
      </c>
      <c r="F9" s="73" t="s">
        <v>723</v>
      </c>
      <c r="G9" s="74"/>
      <c r="H9" s="74"/>
      <c r="I9" s="74"/>
      <c r="J9" s="75"/>
    </row>
    <row r="10" spans="1:10" s="82" customFormat="1" ht="16.5" thickBot="1">
      <c r="A10" s="76">
        <v>1</v>
      </c>
      <c r="B10" s="77">
        <v>2</v>
      </c>
      <c r="C10" s="78"/>
      <c r="D10" s="78"/>
      <c r="E10" s="78"/>
      <c r="F10" s="79"/>
      <c r="G10" s="80">
        <v>3</v>
      </c>
      <c r="H10" s="80">
        <v>4</v>
      </c>
      <c r="I10" s="80">
        <v>5</v>
      </c>
      <c r="J10" s="81">
        <v>5</v>
      </c>
    </row>
    <row r="11" spans="1:10">
      <c r="A11" s="83" t="s">
        <v>467</v>
      </c>
      <c r="B11" s="84">
        <v>901</v>
      </c>
      <c r="C11" s="85" t="s">
        <v>724</v>
      </c>
      <c r="D11" s="85" t="s">
        <v>724</v>
      </c>
      <c r="E11" s="86" t="s">
        <v>724</v>
      </c>
      <c r="F11" s="84" t="s">
        <v>724</v>
      </c>
      <c r="G11" s="87">
        <v>2172317.2000000002</v>
      </c>
      <c r="H11" s="87">
        <v>2172633.9</v>
      </c>
      <c r="I11" s="87">
        <v>2171806.1</v>
      </c>
      <c r="J11" s="88">
        <f>I11*100/H11</f>
        <v>100</v>
      </c>
    </row>
    <row r="12" spans="1:10">
      <c r="A12" s="89" t="s">
        <v>725</v>
      </c>
      <c r="B12" s="90">
        <v>901</v>
      </c>
      <c r="C12" s="91">
        <v>7</v>
      </c>
      <c r="D12" s="91" t="s">
        <v>724</v>
      </c>
      <c r="E12" s="92" t="s">
        <v>724</v>
      </c>
      <c r="F12" s="90" t="s">
        <v>724</v>
      </c>
      <c r="G12" s="93">
        <v>38925.9</v>
      </c>
      <c r="H12" s="93">
        <v>38925.9</v>
      </c>
      <c r="I12" s="93">
        <v>38925.9</v>
      </c>
      <c r="J12" s="94">
        <f t="shared" ref="J12:J75" si="0">I12*100/H12</f>
        <v>100</v>
      </c>
    </row>
    <row r="13" spans="1:10">
      <c r="A13" s="89" t="s">
        <v>694</v>
      </c>
      <c r="B13" s="90">
        <v>901</v>
      </c>
      <c r="C13" s="91">
        <v>7</v>
      </c>
      <c r="D13" s="91">
        <v>4</v>
      </c>
      <c r="E13" s="92" t="s">
        <v>724</v>
      </c>
      <c r="F13" s="90" t="s">
        <v>724</v>
      </c>
      <c r="G13" s="93">
        <v>38925.9</v>
      </c>
      <c r="H13" s="93">
        <v>38925.9</v>
      </c>
      <c r="I13" s="93">
        <v>38925.9</v>
      </c>
      <c r="J13" s="94">
        <f t="shared" si="0"/>
        <v>100</v>
      </c>
    </row>
    <row r="14" spans="1:10" ht="126">
      <c r="A14" s="89" t="s">
        <v>1431</v>
      </c>
      <c r="B14" s="90">
        <v>901</v>
      </c>
      <c r="C14" s="91">
        <v>7</v>
      </c>
      <c r="D14" s="91">
        <v>4</v>
      </c>
      <c r="E14" s="92" t="s">
        <v>734</v>
      </c>
      <c r="F14" s="90" t="s">
        <v>724</v>
      </c>
      <c r="G14" s="93">
        <v>112</v>
      </c>
      <c r="H14" s="93">
        <v>112</v>
      </c>
      <c r="I14" s="93">
        <v>112</v>
      </c>
      <c r="J14" s="94">
        <f t="shared" si="0"/>
        <v>100</v>
      </c>
    </row>
    <row r="15" spans="1:10">
      <c r="A15" s="89" t="s">
        <v>735</v>
      </c>
      <c r="B15" s="90">
        <v>901</v>
      </c>
      <c r="C15" s="91">
        <v>7</v>
      </c>
      <c r="D15" s="91">
        <v>4</v>
      </c>
      <c r="E15" s="92" t="s">
        <v>734</v>
      </c>
      <c r="F15" s="90" t="s">
        <v>736</v>
      </c>
      <c r="G15" s="95">
        <v>112</v>
      </c>
      <c r="H15" s="95">
        <v>112</v>
      </c>
      <c r="I15" s="95">
        <v>112</v>
      </c>
      <c r="J15" s="94">
        <f t="shared" si="0"/>
        <v>100</v>
      </c>
    </row>
    <row r="16" spans="1:10" ht="63">
      <c r="A16" s="89" t="s">
        <v>1432</v>
      </c>
      <c r="B16" s="90">
        <v>901</v>
      </c>
      <c r="C16" s="91">
        <v>7</v>
      </c>
      <c r="D16" s="91">
        <v>4</v>
      </c>
      <c r="E16" s="92" t="s">
        <v>737</v>
      </c>
      <c r="F16" s="90" t="s">
        <v>724</v>
      </c>
      <c r="G16" s="93">
        <v>38813.9</v>
      </c>
      <c r="H16" s="93">
        <v>38813.9</v>
      </c>
      <c r="I16" s="93">
        <v>38813.9</v>
      </c>
      <c r="J16" s="94">
        <f t="shared" si="0"/>
        <v>100</v>
      </c>
    </row>
    <row r="17" spans="1:10" ht="63">
      <c r="A17" s="89" t="s">
        <v>738</v>
      </c>
      <c r="B17" s="90">
        <v>901</v>
      </c>
      <c r="C17" s="91">
        <v>7</v>
      </c>
      <c r="D17" s="91">
        <v>4</v>
      </c>
      <c r="E17" s="92" t="s">
        <v>737</v>
      </c>
      <c r="F17" s="90" t="s">
        <v>739</v>
      </c>
      <c r="G17" s="95">
        <v>34917.9</v>
      </c>
      <c r="H17" s="95">
        <v>34917.9</v>
      </c>
      <c r="I17" s="95">
        <v>34917.9</v>
      </c>
      <c r="J17" s="94">
        <f t="shared" si="0"/>
        <v>100</v>
      </c>
    </row>
    <row r="18" spans="1:10">
      <c r="A18" s="89" t="s">
        <v>735</v>
      </c>
      <c r="B18" s="90">
        <v>901</v>
      </c>
      <c r="C18" s="91">
        <v>7</v>
      </c>
      <c r="D18" s="91">
        <v>4</v>
      </c>
      <c r="E18" s="92" t="s">
        <v>737</v>
      </c>
      <c r="F18" s="90" t="s">
        <v>736</v>
      </c>
      <c r="G18" s="95">
        <v>3896</v>
      </c>
      <c r="H18" s="95">
        <v>3896</v>
      </c>
      <c r="I18" s="95">
        <v>3896</v>
      </c>
      <c r="J18" s="94">
        <f t="shared" si="0"/>
        <v>100</v>
      </c>
    </row>
    <row r="19" spans="1:10">
      <c r="A19" s="89" t="s">
        <v>742</v>
      </c>
      <c r="B19" s="90">
        <v>901</v>
      </c>
      <c r="C19" s="91">
        <v>9</v>
      </c>
      <c r="D19" s="91" t="s">
        <v>724</v>
      </c>
      <c r="E19" s="92" t="s">
        <v>724</v>
      </c>
      <c r="F19" s="90" t="s">
        <v>724</v>
      </c>
      <c r="G19" s="93">
        <v>2104666.4</v>
      </c>
      <c r="H19" s="93">
        <v>2104983.1</v>
      </c>
      <c r="I19" s="93">
        <v>2104155.2999999998</v>
      </c>
      <c r="J19" s="94">
        <f t="shared" si="0"/>
        <v>100</v>
      </c>
    </row>
    <row r="20" spans="1:10">
      <c r="A20" s="89" t="s">
        <v>700</v>
      </c>
      <c r="B20" s="90">
        <v>901</v>
      </c>
      <c r="C20" s="91">
        <v>9</v>
      </c>
      <c r="D20" s="91">
        <v>1</v>
      </c>
      <c r="E20" s="92" t="s">
        <v>724</v>
      </c>
      <c r="F20" s="90" t="s">
        <v>724</v>
      </c>
      <c r="G20" s="93">
        <v>211180.2</v>
      </c>
      <c r="H20" s="93">
        <v>211180.2</v>
      </c>
      <c r="I20" s="93">
        <v>211067.3</v>
      </c>
      <c r="J20" s="94">
        <f t="shared" si="0"/>
        <v>99.9</v>
      </c>
    </row>
    <row r="21" spans="1:10" ht="78.75">
      <c r="A21" s="89" t="s">
        <v>743</v>
      </c>
      <c r="B21" s="90">
        <v>901</v>
      </c>
      <c r="C21" s="91">
        <v>9</v>
      </c>
      <c r="D21" s="91">
        <v>1</v>
      </c>
      <c r="E21" s="92" t="s">
        <v>744</v>
      </c>
      <c r="F21" s="90" t="s">
        <v>724</v>
      </c>
      <c r="G21" s="93">
        <v>600</v>
      </c>
      <c r="H21" s="93">
        <v>600</v>
      </c>
      <c r="I21" s="93">
        <v>600</v>
      </c>
      <c r="J21" s="94">
        <f t="shared" si="0"/>
        <v>100</v>
      </c>
    </row>
    <row r="22" spans="1:10">
      <c r="A22" s="89" t="s">
        <v>735</v>
      </c>
      <c r="B22" s="90">
        <v>901</v>
      </c>
      <c r="C22" s="91">
        <v>9</v>
      </c>
      <c r="D22" s="91">
        <v>1</v>
      </c>
      <c r="E22" s="92" t="s">
        <v>744</v>
      </c>
      <c r="F22" s="90" t="s">
        <v>736</v>
      </c>
      <c r="G22" s="95">
        <v>600</v>
      </c>
      <c r="H22" s="95">
        <v>600</v>
      </c>
      <c r="I22" s="95">
        <v>600</v>
      </c>
      <c r="J22" s="94">
        <f t="shared" si="0"/>
        <v>100</v>
      </c>
    </row>
    <row r="23" spans="1:10" ht="78.75">
      <c r="A23" s="89" t="s">
        <v>745</v>
      </c>
      <c r="B23" s="90">
        <v>901</v>
      </c>
      <c r="C23" s="91">
        <v>9</v>
      </c>
      <c r="D23" s="91">
        <v>1</v>
      </c>
      <c r="E23" s="92" t="s">
        <v>746</v>
      </c>
      <c r="F23" s="90" t="s">
        <v>724</v>
      </c>
      <c r="G23" s="93">
        <v>2200</v>
      </c>
      <c r="H23" s="93">
        <v>2200</v>
      </c>
      <c r="I23" s="93">
        <v>2200</v>
      </c>
      <c r="J23" s="94">
        <f t="shared" si="0"/>
        <v>100</v>
      </c>
    </row>
    <row r="24" spans="1:10">
      <c r="A24" s="89" t="s">
        <v>735</v>
      </c>
      <c r="B24" s="90">
        <v>901</v>
      </c>
      <c r="C24" s="91">
        <v>9</v>
      </c>
      <c r="D24" s="91">
        <v>1</v>
      </c>
      <c r="E24" s="92" t="s">
        <v>746</v>
      </c>
      <c r="F24" s="90" t="s">
        <v>736</v>
      </c>
      <c r="G24" s="95">
        <v>2200</v>
      </c>
      <c r="H24" s="95">
        <v>2200</v>
      </c>
      <c r="I24" s="95">
        <v>2200</v>
      </c>
      <c r="J24" s="94">
        <f t="shared" si="0"/>
        <v>100</v>
      </c>
    </row>
    <row r="25" spans="1:10" ht="78.75">
      <c r="A25" s="89" t="s">
        <v>747</v>
      </c>
      <c r="B25" s="90">
        <v>901</v>
      </c>
      <c r="C25" s="91">
        <v>9</v>
      </c>
      <c r="D25" s="91">
        <v>1</v>
      </c>
      <c r="E25" s="92" t="s">
        <v>748</v>
      </c>
      <c r="F25" s="90" t="s">
        <v>724</v>
      </c>
      <c r="G25" s="93">
        <v>14696.5</v>
      </c>
      <c r="H25" s="93">
        <v>14696.5</v>
      </c>
      <c r="I25" s="93">
        <v>14696.4</v>
      </c>
      <c r="J25" s="94">
        <f t="shared" si="0"/>
        <v>100</v>
      </c>
    </row>
    <row r="26" spans="1:10" ht="31.5">
      <c r="A26" s="89" t="s">
        <v>740</v>
      </c>
      <c r="B26" s="90">
        <v>901</v>
      </c>
      <c r="C26" s="91">
        <v>9</v>
      </c>
      <c r="D26" s="91">
        <v>1</v>
      </c>
      <c r="E26" s="92" t="s">
        <v>748</v>
      </c>
      <c r="F26" s="90" t="s">
        <v>741</v>
      </c>
      <c r="G26" s="95">
        <v>14696.5</v>
      </c>
      <c r="H26" s="95">
        <v>14696.5</v>
      </c>
      <c r="I26" s="95">
        <v>14696.4</v>
      </c>
      <c r="J26" s="94">
        <f t="shared" si="0"/>
        <v>100</v>
      </c>
    </row>
    <row r="27" spans="1:10" ht="78.75">
      <c r="A27" s="89" t="s">
        <v>749</v>
      </c>
      <c r="B27" s="90">
        <v>901</v>
      </c>
      <c r="C27" s="91">
        <v>9</v>
      </c>
      <c r="D27" s="91">
        <v>1</v>
      </c>
      <c r="E27" s="92" t="s">
        <v>750</v>
      </c>
      <c r="F27" s="90" t="s">
        <v>724</v>
      </c>
      <c r="G27" s="93">
        <v>741.1</v>
      </c>
      <c r="H27" s="93">
        <v>741.1</v>
      </c>
      <c r="I27" s="93">
        <v>741.1</v>
      </c>
      <c r="J27" s="94">
        <f t="shared" si="0"/>
        <v>100</v>
      </c>
    </row>
    <row r="28" spans="1:10" ht="31.5">
      <c r="A28" s="89" t="s">
        <v>740</v>
      </c>
      <c r="B28" s="90">
        <v>901</v>
      </c>
      <c r="C28" s="91">
        <v>9</v>
      </c>
      <c r="D28" s="91">
        <v>1</v>
      </c>
      <c r="E28" s="92" t="s">
        <v>750</v>
      </c>
      <c r="F28" s="90" t="s">
        <v>741</v>
      </c>
      <c r="G28" s="95">
        <v>741.1</v>
      </c>
      <c r="H28" s="95">
        <v>741.1</v>
      </c>
      <c r="I28" s="95">
        <v>741.1</v>
      </c>
      <c r="J28" s="94">
        <f t="shared" si="0"/>
        <v>100</v>
      </c>
    </row>
    <row r="29" spans="1:10" ht="94.5">
      <c r="A29" s="89" t="s">
        <v>751</v>
      </c>
      <c r="B29" s="90">
        <v>901</v>
      </c>
      <c r="C29" s="91">
        <v>9</v>
      </c>
      <c r="D29" s="91">
        <v>1</v>
      </c>
      <c r="E29" s="92" t="s">
        <v>752</v>
      </c>
      <c r="F29" s="90" t="s">
        <v>724</v>
      </c>
      <c r="G29" s="93">
        <v>1726.1</v>
      </c>
      <c r="H29" s="93">
        <v>1726.1</v>
      </c>
      <c r="I29" s="93">
        <v>1726.1</v>
      </c>
      <c r="J29" s="94">
        <f t="shared" si="0"/>
        <v>100</v>
      </c>
    </row>
    <row r="30" spans="1:10" ht="63">
      <c r="A30" s="89" t="s">
        <v>738</v>
      </c>
      <c r="B30" s="90">
        <v>901</v>
      </c>
      <c r="C30" s="91">
        <v>9</v>
      </c>
      <c r="D30" s="91">
        <v>1</v>
      </c>
      <c r="E30" s="92" t="s">
        <v>752</v>
      </c>
      <c r="F30" s="90" t="s">
        <v>739</v>
      </c>
      <c r="G30" s="95">
        <v>1726.1</v>
      </c>
      <c r="H30" s="95">
        <v>1726.1</v>
      </c>
      <c r="I30" s="95">
        <v>1726.1</v>
      </c>
      <c r="J30" s="94">
        <f t="shared" si="0"/>
        <v>100</v>
      </c>
    </row>
    <row r="31" spans="1:10" ht="94.5">
      <c r="A31" s="89" t="s">
        <v>753</v>
      </c>
      <c r="B31" s="90">
        <v>901</v>
      </c>
      <c r="C31" s="91">
        <v>9</v>
      </c>
      <c r="D31" s="91">
        <v>1</v>
      </c>
      <c r="E31" s="92" t="s">
        <v>754</v>
      </c>
      <c r="F31" s="90" t="s">
        <v>724</v>
      </c>
      <c r="G31" s="93">
        <v>37259.4</v>
      </c>
      <c r="H31" s="93">
        <v>37259.4</v>
      </c>
      <c r="I31" s="93">
        <v>37259.4</v>
      </c>
      <c r="J31" s="94">
        <f t="shared" si="0"/>
        <v>100</v>
      </c>
    </row>
    <row r="32" spans="1:10" ht="63">
      <c r="A32" s="89" t="s">
        <v>738</v>
      </c>
      <c r="B32" s="90">
        <v>901</v>
      </c>
      <c r="C32" s="91">
        <v>9</v>
      </c>
      <c r="D32" s="91">
        <v>1</v>
      </c>
      <c r="E32" s="92" t="s">
        <v>754</v>
      </c>
      <c r="F32" s="90" t="s">
        <v>739</v>
      </c>
      <c r="G32" s="95">
        <v>37259.4</v>
      </c>
      <c r="H32" s="95">
        <v>37259.4</v>
      </c>
      <c r="I32" s="95">
        <v>37259.4</v>
      </c>
      <c r="J32" s="94">
        <f t="shared" si="0"/>
        <v>100</v>
      </c>
    </row>
    <row r="33" spans="1:10" ht="94.5">
      <c r="A33" s="89" t="s">
        <v>1433</v>
      </c>
      <c r="B33" s="90">
        <v>901</v>
      </c>
      <c r="C33" s="91">
        <v>9</v>
      </c>
      <c r="D33" s="91">
        <v>1</v>
      </c>
      <c r="E33" s="92" t="s">
        <v>755</v>
      </c>
      <c r="F33" s="90" t="s">
        <v>724</v>
      </c>
      <c r="G33" s="93">
        <v>35619.699999999997</v>
      </c>
      <c r="H33" s="93">
        <v>35619.699999999997</v>
      </c>
      <c r="I33" s="93">
        <v>35619.699999999997</v>
      </c>
      <c r="J33" s="94">
        <f t="shared" si="0"/>
        <v>100</v>
      </c>
    </row>
    <row r="34" spans="1:10" ht="63">
      <c r="A34" s="89" t="s">
        <v>738</v>
      </c>
      <c r="B34" s="90">
        <v>901</v>
      </c>
      <c r="C34" s="91">
        <v>9</v>
      </c>
      <c r="D34" s="91">
        <v>1</v>
      </c>
      <c r="E34" s="92" t="s">
        <v>755</v>
      </c>
      <c r="F34" s="90" t="s">
        <v>739</v>
      </c>
      <c r="G34" s="95">
        <v>33868.699999999997</v>
      </c>
      <c r="H34" s="95">
        <v>33868.699999999997</v>
      </c>
      <c r="I34" s="95">
        <v>33868.699999999997</v>
      </c>
      <c r="J34" s="94">
        <f t="shared" si="0"/>
        <v>100</v>
      </c>
    </row>
    <row r="35" spans="1:10">
      <c r="A35" s="89" t="s">
        <v>735</v>
      </c>
      <c r="B35" s="90">
        <v>901</v>
      </c>
      <c r="C35" s="91">
        <v>9</v>
      </c>
      <c r="D35" s="91">
        <v>1</v>
      </c>
      <c r="E35" s="92" t="s">
        <v>755</v>
      </c>
      <c r="F35" s="90" t="s">
        <v>736</v>
      </c>
      <c r="G35" s="95">
        <v>1751</v>
      </c>
      <c r="H35" s="95">
        <v>1751</v>
      </c>
      <c r="I35" s="95">
        <v>1751</v>
      </c>
      <c r="J35" s="94">
        <f t="shared" si="0"/>
        <v>100</v>
      </c>
    </row>
    <row r="36" spans="1:10" ht="126">
      <c r="A36" s="89" t="s">
        <v>1434</v>
      </c>
      <c r="B36" s="90">
        <v>901</v>
      </c>
      <c r="C36" s="91">
        <v>9</v>
      </c>
      <c r="D36" s="91">
        <v>1</v>
      </c>
      <c r="E36" s="92" t="s">
        <v>756</v>
      </c>
      <c r="F36" s="90" t="s">
        <v>724</v>
      </c>
      <c r="G36" s="93">
        <v>1700</v>
      </c>
      <c r="H36" s="93">
        <v>1700</v>
      </c>
      <c r="I36" s="93">
        <v>1700</v>
      </c>
      <c r="J36" s="94">
        <f t="shared" si="0"/>
        <v>100</v>
      </c>
    </row>
    <row r="37" spans="1:10" ht="31.5">
      <c r="A37" s="89" t="s">
        <v>740</v>
      </c>
      <c r="B37" s="90">
        <v>901</v>
      </c>
      <c r="C37" s="91">
        <v>9</v>
      </c>
      <c r="D37" s="91">
        <v>1</v>
      </c>
      <c r="E37" s="92" t="s">
        <v>756</v>
      </c>
      <c r="F37" s="90" t="s">
        <v>741</v>
      </c>
      <c r="G37" s="95">
        <v>1700</v>
      </c>
      <c r="H37" s="95">
        <v>1700</v>
      </c>
      <c r="I37" s="95">
        <v>1700</v>
      </c>
      <c r="J37" s="94">
        <f t="shared" si="0"/>
        <v>100</v>
      </c>
    </row>
    <row r="38" spans="1:10" ht="110.25">
      <c r="A38" s="89" t="s">
        <v>1435</v>
      </c>
      <c r="B38" s="90">
        <v>901</v>
      </c>
      <c r="C38" s="91">
        <v>9</v>
      </c>
      <c r="D38" s="91">
        <v>1</v>
      </c>
      <c r="E38" s="92" t="s">
        <v>1436</v>
      </c>
      <c r="F38" s="90" t="s">
        <v>724</v>
      </c>
      <c r="G38" s="93">
        <v>332.9</v>
      </c>
      <c r="H38" s="93">
        <v>332.9</v>
      </c>
      <c r="I38" s="93">
        <v>332.9</v>
      </c>
      <c r="J38" s="94">
        <f t="shared" si="0"/>
        <v>100</v>
      </c>
    </row>
    <row r="39" spans="1:10" ht="31.5">
      <c r="A39" s="89" t="s">
        <v>740</v>
      </c>
      <c r="B39" s="90">
        <v>901</v>
      </c>
      <c r="C39" s="91">
        <v>9</v>
      </c>
      <c r="D39" s="91">
        <v>1</v>
      </c>
      <c r="E39" s="92" t="s">
        <v>1436</v>
      </c>
      <c r="F39" s="90" t="s">
        <v>741</v>
      </c>
      <c r="G39" s="95">
        <v>332.9</v>
      </c>
      <c r="H39" s="95">
        <v>332.9</v>
      </c>
      <c r="I39" s="95">
        <v>332.9</v>
      </c>
      <c r="J39" s="94">
        <f t="shared" si="0"/>
        <v>100</v>
      </c>
    </row>
    <row r="40" spans="1:10" ht="94.5">
      <c r="A40" s="89" t="s">
        <v>1437</v>
      </c>
      <c r="B40" s="90">
        <v>901</v>
      </c>
      <c r="C40" s="91">
        <v>9</v>
      </c>
      <c r="D40" s="91">
        <v>1</v>
      </c>
      <c r="E40" s="92" t="s">
        <v>1438</v>
      </c>
      <c r="F40" s="90" t="s">
        <v>724</v>
      </c>
      <c r="G40" s="93">
        <v>1331.6</v>
      </c>
      <c r="H40" s="93">
        <v>1331.6</v>
      </c>
      <c r="I40" s="93">
        <v>1331.6</v>
      </c>
      <c r="J40" s="94">
        <f t="shared" si="0"/>
        <v>100</v>
      </c>
    </row>
    <row r="41" spans="1:10" ht="31.5">
      <c r="A41" s="89" t="s">
        <v>740</v>
      </c>
      <c r="B41" s="90">
        <v>901</v>
      </c>
      <c r="C41" s="91">
        <v>9</v>
      </c>
      <c r="D41" s="91">
        <v>1</v>
      </c>
      <c r="E41" s="92" t="s">
        <v>1438</v>
      </c>
      <c r="F41" s="90" t="s">
        <v>741</v>
      </c>
      <c r="G41" s="95">
        <v>1331.6</v>
      </c>
      <c r="H41" s="95">
        <v>1331.6</v>
      </c>
      <c r="I41" s="95">
        <v>1331.6</v>
      </c>
      <c r="J41" s="94">
        <f t="shared" si="0"/>
        <v>100</v>
      </c>
    </row>
    <row r="42" spans="1:10" ht="78.75">
      <c r="A42" s="89" t="s">
        <v>1439</v>
      </c>
      <c r="B42" s="90">
        <v>901</v>
      </c>
      <c r="C42" s="91">
        <v>9</v>
      </c>
      <c r="D42" s="91">
        <v>1</v>
      </c>
      <c r="E42" s="92" t="s">
        <v>761</v>
      </c>
      <c r="F42" s="90" t="s">
        <v>724</v>
      </c>
      <c r="G42" s="93">
        <v>17936.400000000001</v>
      </c>
      <c r="H42" s="93">
        <v>17936.400000000001</v>
      </c>
      <c r="I42" s="93">
        <v>17936.400000000001</v>
      </c>
      <c r="J42" s="94">
        <f t="shared" si="0"/>
        <v>100</v>
      </c>
    </row>
    <row r="43" spans="1:10">
      <c r="A43" s="89" t="s">
        <v>735</v>
      </c>
      <c r="B43" s="90">
        <v>901</v>
      </c>
      <c r="C43" s="91">
        <v>9</v>
      </c>
      <c r="D43" s="91">
        <v>1</v>
      </c>
      <c r="E43" s="92" t="s">
        <v>761</v>
      </c>
      <c r="F43" s="90" t="s">
        <v>736</v>
      </c>
      <c r="G43" s="95">
        <v>17936.400000000001</v>
      </c>
      <c r="H43" s="95">
        <v>17936.400000000001</v>
      </c>
      <c r="I43" s="95">
        <v>17936.400000000001</v>
      </c>
      <c r="J43" s="94">
        <f t="shared" si="0"/>
        <v>100</v>
      </c>
    </row>
    <row r="44" spans="1:10" ht="78.75">
      <c r="A44" s="89" t="s">
        <v>1440</v>
      </c>
      <c r="B44" s="90">
        <v>901</v>
      </c>
      <c r="C44" s="91">
        <v>9</v>
      </c>
      <c r="D44" s="91">
        <v>1</v>
      </c>
      <c r="E44" s="92" t="s">
        <v>762</v>
      </c>
      <c r="F44" s="90" t="s">
        <v>724</v>
      </c>
      <c r="G44" s="93">
        <v>91865</v>
      </c>
      <c r="H44" s="93">
        <v>91865</v>
      </c>
      <c r="I44" s="93">
        <v>91865</v>
      </c>
      <c r="J44" s="94">
        <f t="shared" si="0"/>
        <v>100</v>
      </c>
    </row>
    <row r="45" spans="1:10" ht="31.5">
      <c r="A45" s="89" t="s">
        <v>740</v>
      </c>
      <c r="B45" s="90">
        <v>901</v>
      </c>
      <c r="C45" s="91">
        <v>9</v>
      </c>
      <c r="D45" s="91">
        <v>1</v>
      </c>
      <c r="E45" s="92" t="s">
        <v>762</v>
      </c>
      <c r="F45" s="90" t="s">
        <v>741</v>
      </c>
      <c r="G45" s="95">
        <v>91865</v>
      </c>
      <c r="H45" s="95">
        <v>91865</v>
      </c>
      <c r="I45" s="95">
        <v>91865</v>
      </c>
      <c r="J45" s="94">
        <f t="shared" si="0"/>
        <v>100</v>
      </c>
    </row>
    <row r="46" spans="1:10" ht="78.75">
      <c r="A46" s="89" t="s">
        <v>1441</v>
      </c>
      <c r="B46" s="90">
        <v>901</v>
      </c>
      <c r="C46" s="91">
        <v>9</v>
      </c>
      <c r="D46" s="91">
        <v>1</v>
      </c>
      <c r="E46" s="92" t="s">
        <v>763</v>
      </c>
      <c r="F46" s="90"/>
      <c r="G46" s="93">
        <v>1100</v>
      </c>
      <c r="H46" s="93">
        <v>1100</v>
      </c>
      <c r="I46" s="93">
        <v>1100</v>
      </c>
      <c r="J46" s="94">
        <f t="shared" si="0"/>
        <v>100</v>
      </c>
    </row>
    <row r="47" spans="1:10" ht="47.25">
      <c r="A47" s="89" t="s">
        <v>764</v>
      </c>
      <c r="B47" s="90">
        <v>901</v>
      </c>
      <c r="C47" s="91">
        <v>9</v>
      </c>
      <c r="D47" s="91">
        <v>1</v>
      </c>
      <c r="E47" s="92" t="s">
        <v>763</v>
      </c>
      <c r="F47" s="90" t="s">
        <v>765</v>
      </c>
      <c r="G47" s="95">
        <v>1100</v>
      </c>
      <c r="H47" s="95">
        <v>1100</v>
      </c>
      <c r="I47" s="95">
        <v>1100</v>
      </c>
      <c r="J47" s="94">
        <f t="shared" si="0"/>
        <v>100</v>
      </c>
    </row>
    <row r="48" spans="1:10" ht="94.5">
      <c r="A48" s="89" t="s">
        <v>1442</v>
      </c>
      <c r="B48" s="90">
        <v>901</v>
      </c>
      <c r="C48" s="91">
        <v>9</v>
      </c>
      <c r="D48" s="91">
        <v>1</v>
      </c>
      <c r="E48" s="92" t="s">
        <v>1443</v>
      </c>
      <c r="F48" s="90" t="s">
        <v>724</v>
      </c>
      <c r="G48" s="93">
        <v>637.1</v>
      </c>
      <c r="H48" s="93">
        <v>637.1</v>
      </c>
      <c r="I48" s="93">
        <v>637.1</v>
      </c>
      <c r="J48" s="94">
        <f t="shared" si="0"/>
        <v>100</v>
      </c>
    </row>
    <row r="49" spans="1:10" ht="31.5">
      <c r="A49" s="89" t="s">
        <v>740</v>
      </c>
      <c r="B49" s="90">
        <v>901</v>
      </c>
      <c r="C49" s="91">
        <v>9</v>
      </c>
      <c r="D49" s="91">
        <v>1</v>
      </c>
      <c r="E49" s="92" t="s">
        <v>1443</v>
      </c>
      <c r="F49" s="90" t="s">
        <v>741</v>
      </c>
      <c r="G49" s="95">
        <v>637.1</v>
      </c>
      <c r="H49" s="95">
        <v>637.1</v>
      </c>
      <c r="I49" s="95">
        <v>637.1</v>
      </c>
      <c r="J49" s="94">
        <f t="shared" si="0"/>
        <v>100</v>
      </c>
    </row>
    <row r="50" spans="1:10" ht="78.75">
      <c r="A50" s="89" t="s">
        <v>1444</v>
      </c>
      <c r="B50" s="90">
        <v>901</v>
      </c>
      <c r="C50" s="91">
        <v>9</v>
      </c>
      <c r="D50" s="91">
        <v>1</v>
      </c>
      <c r="E50" s="92" t="s">
        <v>1120</v>
      </c>
      <c r="F50" s="90" t="s">
        <v>724</v>
      </c>
      <c r="G50" s="93">
        <v>3210.4</v>
      </c>
      <c r="H50" s="93">
        <v>3210.4</v>
      </c>
      <c r="I50" s="93">
        <v>3210.4</v>
      </c>
      <c r="J50" s="94">
        <f t="shared" si="0"/>
        <v>100</v>
      </c>
    </row>
    <row r="51" spans="1:10" ht="31.5">
      <c r="A51" s="89" t="s">
        <v>740</v>
      </c>
      <c r="B51" s="90">
        <v>901</v>
      </c>
      <c r="C51" s="91">
        <v>9</v>
      </c>
      <c r="D51" s="91">
        <v>1</v>
      </c>
      <c r="E51" s="92" t="s">
        <v>1120</v>
      </c>
      <c r="F51" s="90" t="s">
        <v>741</v>
      </c>
      <c r="G51" s="95">
        <v>3210.4</v>
      </c>
      <c r="H51" s="95">
        <v>3210.4</v>
      </c>
      <c r="I51" s="95">
        <v>3210.4</v>
      </c>
      <c r="J51" s="94">
        <f t="shared" si="0"/>
        <v>100</v>
      </c>
    </row>
    <row r="52" spans="1:10" ht="141.75">
      <c r="A52" s="96" t="s">
        <v>1445</v>
      </c>
      <c r="B52" s="90">
        <v>901</v>
      </c>
      <c r="C52" s="91">
        <v>9</v>
      </c>
      <c r="D52" s="91">
        <v>1</v>
      </c>
      <c r="E52" s="92" t="s">
        <v>1446</v>
      </c>
      <c r="F52" s="90" t="s">
        <v>724</v>
      </c>
      <c r="G52" s="93">
        <v>224</v>
      </c>
      <c r="H52" s="93">
        <v>224</v>
      </c>
      <c r="I52" s="93">
        <v>111.2</v>
      </c>
      <c r="J52" s="94">
        <f t="shared" si="0"/>
        <v>49.6</v>
      </c>
    </row>
    <row r="53" spans="1:10">
      <c r="A53" s="89" t="s">
        <v>735</v>
      </c>
      <c r="B53" s="90">
        <v>901</v>
      </c>
      <c r="C53" s="91">
        <v>9</v>
      </c>
      <c r="D53" s="91">
        <v>1</v>
      </c>
      <c r="E53" s="92" t="s">
        <v>1446</v>
      </c>
      <c r="F53" s="90" t="s">
        <v>736</v>
      </c>
      <c r="G53" s="95">
        <v>224</v>
      </c>
      <c r="H53" s="95">
        <v>224</v>
      </c>
      <c r="I53" s="95">
        <v>111.2</v>
      </c>
      <c r="J53" s="94">
        <f t="shared" si="0"/>
        <v>49.6</v>
      </c>
    </row>
    <row r="54" spans="1:10">
      <c r="A54" s="89" t="s">
        <v>701</v>
      </c>
      <c r="B54" s="90">
        <v>901</v>
      </c>
      <c r="C54" s="91">
        <v>9</v>
      </c>
      <c r="D54" s="91">
        <v>2</v>
      </c>
      <c r="E54" s="92" t="s">
        <v>724</v>
      </c>
      <c r="F54" s="90" t="s">
        <v>724</v>
      </c>
      <c r="G54" s="93">
        <v>135901.4</v>
      </c>
      <c r="H54" s="93">
        <v>136218.1</v>
      </c>
      <c r="I54" s="93">
        <v>136218.1</v>
      </c>
      <c r="J54" s="94">
        <f t="shared" si="0"/>
        <v>100</v>
      </c>
    </row>
    <row r="55" spans="1:10" ht="94.5">
      <c r="A55" s="89" t="s">
        <v>753</v>
      </c>
      <c r="B55" s="90">
        <v>901</v>
      </c>
      <c r="C55" s="91">
        <v>9</v>
      </c>
      <c r="D55" s="91">
        <v>2</v>
      </c>
      <c r="E55" s="92" t="s">
        <v>754</v>
      </c>
      <c r="F55" s="90" t="s">
        <v>724</v>
      </c>
      <c r="G55" s="93">
        <v>1443.9</v>
      </c>
      <c r="H55" s="93">
        <v>1443.9</v>
      </c>
      <c r="I55" s="93">
        <v>1443.9</v>
      </c>
      <c r="J55" s="94">
        <f t="shared" si="0"/>
        <v>100</v>
      </c>
    </row>
    <row r="56" spans="1:10" ht="63">
      <c r="A56" s="89" t="s">
        <v>738</v>
      </c>
      <c r="B56" s="90">
        <v>901</v>
      </c>
      <c r="C56" s="91">
        <v>9</v>
      </c>
      <c r="D56" s="91">
        <v>2</v>
      </c>
      <c r="E56" s="92" t="s">
        <v>754</v>
      </c>
      <c r="F56" s="90" t="s">
        <v>739</v>
      </c>
      <c r="G56" s="95">
        <v>1443.9</v>
      </c>
      <c r="H56" s="95">
        <v>1443.9</v>
      </c>
      <c r="I56" s="95">
        <v>1443.9</v>
      </c>
      <c r="J56" s="94">
        <f t="shared" si="0"/>
        <v>100</v>
      </c>
    </row>
    <row r="57" spans="1:10" ht="94.5">
      <c r="A57" s="89" t="s">
        <v>1433</v>
      </c>
      <c r="B57" s="90">
        <v>901</v>
      </c>
      <c r="C57" s="91">
        <v>9</v>
      </c>
      <c r="D57" s="91">
        <v>2</v>
      </c>
      <c r="E57" s="92" t="s">
        <v>755</v>
      </c>
      <c r="F57" s="90" t="s">
        <v>724</v>
      </c>
      <c r="G57" s="93">
        <v>10056</v>
      </c>
      <c r="H57" s="93">
        <v>10056</v>
      </c>
      <c r="I57" s="93">
        <v>10056</v>
      </c>
      <c r="J57" s="94">
        <f t="shared" si="0"/>
        <v>100</v>
      </c>
    </row>
    <row r="58" spans="1:10" ht="63">
      <c r="A58" s="89" t="s">
        <v>738</v>
      </c>
      <c r="B58" s="90">
        <v>901</v>
      </c>
      <c r="C58" s="91">
        <v>9</v>
      </c>
      <c r="D58" s="91">
        <v>2</v>
      </c>
      <c r="E58" s="92" t="s">
        <v>755</v>
      </c>
      <c r="F58" s="90" t="s">
        <v>739</v>
      </c>
      <c r="G58" s="95">
        <v>10056</v>
      </c>
      <c r="H58" s="95">
        <v>10056</v>
      </c>
      <c r="I58" s="95">
        <v>10056</v>
      </c>
      <c r="J58" s="94">
        <f t="shared" si="0"/>
        <v>100</v>
      </c>
    </row>
    <row r="59" spans="1:10" ht="126">
      <c r="A59" s="89" t="s">
        <v>773</v>
      </c>
      <c r="B59" s="90">
        <v>901</v>
      </c>
      <c r="C59" s="91">
        <v>9</v>
      </c>
      <c r="D59" s="91">
        <v>2</v>
      </c>
      <c r="E59" s="92" t="s">
        <v>774</v>
      </c>
      <c r="F59" s="90" t="s">
        <v>724</v>
      </c>
      <c r="G59" s="93">
        <v>56115.3</v>
      </c>
      <c r="H59" s="93">
        <v>56432</v>
      </c>
      <c r="I59" s="93">
        <v>56432</v>
      </c>
      <c r="J59" s="94">
        <f t="shared" si="0"/>
        <v>100</v>
      </c>
    </row>
    <row r="60" spans="1:10" ht="31.5">
      <c r="A60" s="89" t="s">
        <v>771</v>
      </c>
      <c r="B60" s="90">
        <v>901</v>
      </c>
      <c r="C60" s="91">
        <v>9</v>
      </c>
      <c r="D60" s="91">
        <v>2</v>
      </c>
      <c r="E60" s="92" t="s">
        <v>774</v>
      </c>
      <c r="F60" s="90" t="s">
        <v>772</v>
      </c>
      <c r="G60" s="95">
        <v>56115.3</v>
      </c>
      <c r="H60" s="95">
        <v>56432</v>
      </c>
      <c r="I60" s="95">
        <v>56432</v>
      </c>
      <c r="J60" s="94">
        <f t="shared" si="0"/>
        <v>100</v>
      </c>
    </row>
    <row r="61" spans="1:10" ht="110.25">
      <c r="A61" s="89" t="s">
        <v>1447</v>
      </c>
      <c r="B61" s="90">
        <v>901</v>
      </c>
      <c r="C61" s="91">
        <v>9</v>
      </c>
      <c r="D61" s="91">
        <v>2</v>
      </c>
      <c r="E61" s="92" t="s">
        <v>757</v>
      </c>
      <c r="F61" s="90" t="s">
        <v>724</v>
      </c>
      <c r="G61" s="93">
        <v>9070.7999999999993</v>
      </c>
      <c r="H61" s="93">
        <v>9070.7999999999993</v>
      </c>
      <c r="I61" s="93">
        <v>9070.7999999999993</v>
      </c>
      <c r="J61" s="94">
        <f t="shared" si="0"/>
        <v>100</v>
      </c>
    </row>
    <row r="62" spans="1:10" ht="31.5">
      <c r="A62" s="89" t="s">
        <v>740</v>
      </c>
      <c r="B62" s="90">
        <v>901</v>
      </c>
      <c r="C62" s="91">
        <v>9</v>
      </c>
      <c r="D62" s="91">
        <v>2</v>
      </c>
      <c r="E62" s="92" t="s">
        <v>757</v>
      </c>
      <c r="F62" s="90" t="s">
        <v>741</v>
      </c>
      <c r="G62" s="95">
        <v>9070.7999999999993</v>
      </c>
      <c r="H62" s="95">
        <v>9070.7999999999993</v>
      </c>
      <c r="I62" s="95">
        <v>9070.7999999999993</v>
      </c>
      <c r="J62" s="94">
        <f t="shared" si="0"/>
        <v>100</v>
      </c>
    </row>
    <row r="63" spans="1:10" ht="173.25">
      <c r="A63" s="89" t="s">
        <v>758</v>
      </c>
      <c r="B63" s="90">
        <v>901</v>
      </c>
      <c r="C63" s="91">
        <v>9</v>
      </c>
      <c r="D63" s="91">
        <v>2</v>
      </c>
      <c r="E63" s="92" t="s">
        <v>759</v>
      </c>
      <c r="F63" s="90" t="s">
        <v>724</v>
      </c>
      <c r="G63" s="93">
        <v>1713.5</v>
      </c>
      <c r="H63" s="93">
        <v>1713.5</v>
      </c>
      <c r="I63" s="93">
        <v>1713.5</v>
      </c>
      <c r="J63" s="94">
        <f t="shared" si="0"/>
        <v>100</v>
      </c>
    </row>
    <row r="64" spans="1:10" ht="31.5">
      <c r="A64" s="89" t="s">
        <v>740</v>
      </c>
      <c r="B64" s="90">
        <v>901</v>
      </c>
      <c r="C64" s="91">
        <v>9</v>
      </c>
      <c r="D64" s="91">
        <v>2</v>
      </c>
      <c r="E64" s="92" t="s">
        <v>759</v>
      </c>
      <c r="F64" s="90" t="s">
        <v>741</v>
      </c>
      <c r="G64" s="95">
        <v>1713.5</v>
      </c>
      <c r="H64" s="95">
        <v>1713.5</v>
      </c>
      <c r="I64" s="95">
        <v>1713.5</v>
      </c>
      <c r="J64" s="94">
        <f t="shared" si="0"/>
        <v>100</v>
      </c>
    </row>
    <row r="65" spans="1:10" ht="78.75">
      <c r="A65" s="89" t="s">
        <v>775</v>
      </c>
      <c r="B65" s="90">
        <v>901</v>
      </c>
      <c r="C65" s="91">
        <v>9</v>
      </c>
      <c r="D65" s="91">
        <v>2</v>
      </c>
      <c r="E65" s="92" t="s">
        <v>776</v>
      </c>
      <c r="F65" s="90" t="s">
        <v>724</v>
      </c>
      <c r="G65" s="93">
        <v>31661</v>
      </c>
      <c r="H65" s="93">
        <v>31661</v>
      </c>
      <c r="I65" s="93">
        <v>31661</v>
      </c>
      <c r="J65" s="94">
        <f t="shared" si="0"/>
        <v>100</v>
      </c>
    </row>
    <row r="66" spans="1:10" ht="31.5">
      <c r="A66" s="89" t="s">
        <v>771</v>
      </c>
      <c r="B66" s="90">
        <v>901</v>
      </c>
      <c r="C66" s="91">
        <v>9</v>
      </c>
      <c r="D66" s="91">
        <v>2</v>
      </c>
      <c r="E66" s="92" t="s">
        <v>776</v>
      </c>
      <c r="F66" s="90" t="s">
        <v>772</v>
      </c>
      <c r="G66" s="95">
        <v>31661</v>
      </c>
      <c r="H66" s="95">
        <v>31661</v>
      </c>
      <c r="I66" s="95">
        <v>31661</v>
      </c>
      <c r="J66" s="94">
        <f t="shared" si="0"/>
        <v>100</v>
      </c>
    </row>
    <row r="67" spans="1:10" ht="189">
      <c r="A67" s="89" t="s">
        <v>1448</v>
      </c>
      <c r="B67" s="90">
        <v>901</v>
      </c>
      <c r="C67" s="91">
        <v>9</v>
      </c>
      <c r="D67" s="91">
        <v>2</v>
      </c>
      <c r="E67" s="92" t="s">
        <v>760</v>
      </c>
      <c r="F67" s="90" t="s">
        <v>724</v>
      </c>
      <c r="G67" s="93">
        <v>10076.799999999999</v>
      </c>
      <c r="H67" s="93">
        <v>10076.799999999999</v>
      </c>
      <c r="I67" s="93">
        <v>10076.799999999999</v>
      </c>
      <c r="J67" s="94">
        <f t="shared" si="0"/>
        <v>100</v>
      </c>
    </row>
    <row r="68" spans="1:10" ht="31.5">
      <c r="A68" s="89" t="s">
        <v>740</v>
      </c>
      <c r="B68" s="90">
        <v>901</v>
      </c>
      <c r="C68" s="91">
        <v>9</v>
      </c>
      <c r="D68" s="91">
        <v>2</v>
      </c>
      <c r="E68" s="92" t="s">
        <v>760</v>
      </c>
      <c r="F68" s="90" t="s">
        <v>741</v>
      </c>
      <c r="G68" s="95">
        <v>10076.799999999999</v>
      </c>
      <c r="H68" s="95">
        <v>10076.799999999999</v>
      </c>
      <c r="I68" s="95">
        <v>10076.799999999999</v>
      </c>
      <c r="J68" s="94">
        <f t="shared" si="0"/>
        <v>100</v>
      </c>
    </row>
    <row r="69" spans="1:10" ht="78.75">
      <c r="A69" s="89" t="s">
        <v>777</v>
      </c>
      <c r="B69" s="90">
        <v>901</v>
      </c>
      <c r="C69" s="91">
        <v>9</v>
      </c>
      <c r="D69" s="91">
        <v>2</v>
      </c>
      <c r="E69" s="92" t="s">
        <v>778</v>
      </c>
      <c r="F69" s="90" t="s">
        <v>724</v>
      </c>
      <c r="G69" s="93">
        <v>520.29999999999995</v>
      </c>
      <c r="H69" s="93">
        <v>520.29999999999995</v>
      </c>
      <c r="I69" s="93">
        <v>520.29999999999995</v>
      </c>
      <c r="J69" s="94">
        <f t="shared" si="0"/>
        <v>100</v>
      </c>
    </row>
    <row r="70" spans="1:10" ht="31.5">
      <c r="A70" s="89" t="s">
        <v>740</v>
      </c>
      <c r="B70" s="90">
        <v>901</v>
      </c>
      <c r="C70" s="91">
        <v>9</v>
      </c>
      <c r="D70" s="91">
        <v>2</v>
      </c>
      <c r="E70" s="92" t="s">
        <v>778</v>
      </c>
      <c r="F70" s="90" t="s">
        <v>741</v>
      </c>
      <c r="G70" s="95">
        <v>520.29999999999995</v>
      </c>
      <c r="H70" s="95">
        <v>520.29999999999995</v>
      </c>
      <c r="I70" s="95">
        <v>520.29999999999995</v>
      </c>
      <c r="J70" s="94">
        <f t="shared" si="0"/>
        <v>100</v>
      </c>
    </row>
    <row r="71" spans="1:10" ht="78.75">
      <c r="A71" s="89" t="s">
        <v>1449</v>
      </c>
      <c r="B71" s="90">
        <v>901</v>
      </c>
      <c r="C71" s="91">
        <v>9</v>
      </c>
      <c r="D71" s="91">
        <v>2</v>
      </c>
      <c r="E71" s="92" t="s">
        <v>1450</v>
      </c>
      <c r="F71" s="90" t="s">
        <v>724</v>
      </c>
      <c r="G71" s="93">
        <v>6745.2</v>
      </c>
      <c r="H71" s="93">
        <v>6745.2</v>
      </c>
      <c r="I71" s="93">
        <v>6745.2</v>
      </c>
      <c r="J71" s="94">
        <f t="shared" si="0"/>
        <v>100</v>
      </c>
    </row>
    <row r="72" spans="1:10" ht="31.5">
      <c r="A72" s="89" t="s">
        <v>771</v>
      </c>
      <c r="B72" s="90">
        <v>901</v>
      </c>
      <c r="C72" s="91">
        <v>9</v>
      </c>
      <c r="D72" s="91">
        <v>2</v>
      </c>
      <c r="E72" s="92" t="s">
        <v>1450</v>
      </c>
      <c r="F72" s="90" t="s">
        <v>772</v>
      </c>
      <c r="G72" s="95">
        <v>6745.2</v>
      </c>
      <c r="H72" s="95">
        <v>6745.2</v>
      </c>
      <c r="I72" s="95">
        <v>6745.2</v>
      </c>
      <c r="J72" s="94">
        <f t="shared" si="0"/>
        <v>100</v>
      </c>
    </row>
    <row r="73" spans="1:10" ht="78.75">
      <c r="A73" s="89" t="s">
        <v>1439</v>
      </c>
      <c r="B73" s="90">
        <v>901</v>
      </c>
      <c r="C73" s="91">
        <v>9</v>
      </c>
      <c r="D73" s="91">
        <v>2</v>
      </c>
      <c r="E73" s="92" t="s">
        <v>761</v>
      </c>
      <c r="F73" s="90" t="s">
        <v>724</v>
      </c>
      <c r="G73" s="93">
        <v>1000</v>
      </c>
      <c r="H73" s="93">
        <v>1000</v>
      </c>
      <c r="I73" s="93">
        <v>1000</v>
      </c>
      <c r="J73" s="94">
        <f t="shared" si="0"/>
        <v>100</v>
      </c>
    </row>
    <row r="74" spans="1:10">
      <c r="A74" s="89" t="s">
        <v>735</v>
      </c>
      <c r="B74" s="90">
        <v>901</v>
      </c>
      <c r="C74" s="91">
        <v>9</v>
      </c>
      <c r="D74" s="91">
        <v>2</v>
      </c>
      <c r="E74" s="92" t="s">
        <v>761</v>
      </c>
      <c r="F74" s="90" t="s">
        <v>736</v>
      </c>
      <c r="G74" s="95">
        <v>1000</v>
      </c>
      <c r="H74" s="95">
        <v>1000</v>
      </c>
      <c r="I74" s="95">
        <v>1000</v>
      </c>
      <c r="J74" s="94">
        <f t="shared" si="0"/>
        <v>100</v>
      </c>
    </row>
    <row r="75" spans="1:10" ht="78.75">
      <c r="A75" s="89" t="s">
        <v>1441</v>
      </c>
      <c r="B75" s="90">
        <v>901</v>
      </c>
      <c r="C75" s="91">
        <v>9</v>
      </c>
      <c r="D75" s="91">
        <v>2</v>
      </c>
      <c r="E75" s="92" t="s">
        <v>763</v>
      </c>
      <c r="F75" s="90"/>
      <c r="G75" s="93">
        <v>6000</v>
      </c>
      <c r="H75" s="93">
        <v>6000</v>
      </c>
      <c r="I75" s="93">
        <v>6000</v>
      </c>
      <c r="J75" s="94">
        <f t="shared" si="0"/>
        <v>100</v>
      </c>
    </row>
    <row r="76" spans="1:10" ht="47.25">
      <c r="A76" s="89" t="s">
        <v>764</v>
      </c>
      <c r="B76" s="90">
        <v>901</v>
      </c>
      <c r="C76" s="91">
        <v>9</v>
      </c>
      <c r="D76" s="91">
        <v>2</v>
      </c>
      <c r="E76" s="92" t="s">
        <v>763</v>
      </c>
      <c r="F76" s="90" t="s">
        <v>765</v>
      </c>
      <c r="G76" s="95">
        <v>6000</v>
      </c>
      <c r="H76" s="95">
        <v>6000</v>
      </c>
      <c r="I76" s="95">
        <v>6000</v>
      </c>
      <c r="J76" s="94">
        <f t="shared" ref="J76:J139" si="1">I76*100/H76</f>
        <v>100</v>
      </c>
    </row>
    <row r="77" spans="1:10" ht="94.5">
      <c r="A77" s="89" t="s">
        <v>1442</v>
      </c>
      <c r="B77" s="90">
        <v>901</v>
      </c>
      <c r="C77" s="91">
        <v>9</v>
      </c>
      <c r="D77" s="91">
        <v>2</v>
      </c>
      <c r="E77" s="92" t="s">
        <v>1443</v>
      </c>
      <c r="F77" s="90" t="s">
        <v>724</v>
      </c>
      <c r="G77" s="93">
        <v>481.1</v>
      </c>
      <c r="H77" s="93">
        <v>481.1</v>
      </c>
      <c r="I77" s="93">
        <v>481.1</v>
      </c>
      <c r="J77" s="94">
        <f t="shared" si="1"/>
        <v>100</v>
      </c>
    </row>
    <row r="78" spans="1:10" ht="31.5">
      <c r="A78" s="89" t="s">
        <v>740</v>
      </c>
      <c r="B78" s="90">
        <v>901</v>
      </c>
      <c r="C78" s="91">
        <v>9</v>
      </c>
      <c r="D78" s="91">
        <v>2</v>
      </c>
      <c r="E78" s="92" t="s">
        <v>1443</v>
      </c>
      <c r="F78" s="90" t="s">
        <v>741</v>
      </c>
      <c r="G78" s="95">
        <v>481.1</v>
      </c>
      <c r="H78" s="95">
        <v>481.1</v>
      </c>
      <c r="I78" s="95">
        <v>481.1</v>
      </c>
      <c r="J78" s="94">
        <f t="shared" si="1"/>
        <v>100</v>
      </c>
    </row>
    <row r="79" spans="1:10" ht="78.75">
      <c r="A79" s="89" t="s">
        <v>1444</v>
      </c>
      <c r="B79" s="90">
        <v>901</v>
      </c>
      <c r="C79" s="91">
        <v>9</v>
      </c>
      <c r="D79" s="91">
        <v>2</v>
      </c>
      <c r="E79" s="92" t="s">
        <v>1120</v>
      </c>
      <c r="F79" s="90" t="s">
        <v>724</v>
      </c>
      <c r="G79" s="93">
        <v>1015.9</v>
      </c>
      <c r="H79" s="93">
        <v>1015.9</v>
      </c>
      <c r="I79" s="93">
        <v>1015.9</v>
      </c>
      <c r="J79" s="94">
        <f t="shared" si="1"/>
        <v>100</v>
      </c>
    </row>
    <row r="80" spans="1:10" ht="31.5">
      <c r="A80" s="89" t="s">
        <v>740</v>
      </c>
      <c r="B80" s="90">
        <v>901</v>
      </c>
      <c r="C80" s="91">
        <v>9</v>
      </c>
      <c r="D80" s="91">
        <v>2</v>
      </c>
      <c r="E80" s="92" t="s">
        <v>1120</v>
      </c>
      <c r="F80" s="90" t="s">
        <v>741</v>
      </c>
      <c r="G80" s="95">
        <v>1015.9</v>
      </c>
      <c r="H80" s="95">
        <v>1015.9</v>
      </c>
      <c r="I80" s="95">
        <v>1015.9</v>
      </c>
      <c r="J80" s="94">
        <f t="shared" si="1"/>
        <v>100</v>
      </c>
    </row>
    <row r="81" spans="1:10" ht="141.75">
      <c r="A81" s="96" t="s">
        <v>1445</v>
      </c>
      <c r="B81" s="90">
        <v>901</v>
      </c>
      <c r="C81" s="91">
        <v>9</v>
      </c>
      <c r="D81" s="91">
        <v>2</v>
      </c>
      <c r="E81" s="92" t="s">
        <v>1446</v>
      </c>
      <c r="F81" s="90" t="s">
        <v>724</v>
      </c>
      <c r="G81" s="93">
        <v>1.6</v>
      </c>
      <c r="H81" s="93">
        <v>1.6</v>
      </c>
      <c r="I81" s="93">
        <v>1.6</v>
      </c>
      <c r="J81" s="94">
        <f t="shared" si="1"/>
        <v>100</v>
      </c>
    </row>
    <row r="82" spans="1:10">
      <c r="A82" s="89" t="s">
        <v>735</v>
      </c>
      <c r="B82" s="90">
        <v>901</v>
      </c>
      <c r="C82" s="91">
        <v>9</v>
      </c>
      <c r="D82" s="91">
        <v>2</v>
      </c>
      <c r="E82" s="92" t="s">
        <v>1446</v>
      </c>
      <c r="F82" s="90" t="s">
        <v>736</v>
      </c>
      <c r="G82" s="95">
        <v>1.6</v>
      </c>
      <c r="H82" s="95">
        <v>1.6</v>
      </c>
      <c r="I82" s="95">
        <v>1.6</v>
      </c>
      <c r="J82" s="94">
        <f t="shared" si="1"/>
        <v>100</v>
      </c>
    </row>
    <row r="83" spans="1:10">
      <c r="A83" s="89" t="s">
        <v>702</v>
      </c>
      <c r="B83" s="90">
        <v>901</v>
      </c>
      <c r="C83" s="91">
        <v>9</v>
      </c>
      <c r="D83" s="91">
        <v>3</v>
      </c>
      <c r="E83" s="92" t="s">
        <v>724</v>
      </c>
      <c r="F83" s="90" t="s">
        <v>724</v>
      </c>
      <c r="G83" s="93">
        <v>6509.7</v>
      </c>
      <c r="H83" s="93">
        <v>6509.7</v>
      </c>
      <c r="I83" s="93">
        <v>6509.7</v>
      </c>
      <c r="J83" s="94">
        <f t="shared" si="1"/>
        <v>100</v>
      </c>
    </row>
    <row r="84" spans="1:10" ht="94.5">
      <c r="A84" s="89" t="s">
        <v>753</v>
      </c>
      <c r="B84" s="90">
        <v>901</v>
      </c>
      <c r="C84" s="91">
        <v>9</v>
      </c>
      <c r="D84" s="91">
        <v>3</v>
      </c>
      <c r="E84" s="92" t="s">
        <v>754</v>
      </c>
      <c r="F84" s="90" t="s">
        <v>724</v>
      </c>
      <c r="G84" s="93">
        <v>5477.8</v>
      </c>
      <c r="H84" s="93">
        <v>5477.8</v>
      </c>
      <c r="I84" s="93">
        <v>5477.8</v>
      </c>
      <c r="J84" s="94">
        <f t="shared" si="1"/>
        <v>100</v>
      </c>
    </row>
    <row r="85" spans="1:10" ht="63">
      <c r="A85" s="89" t="s">
        <v>738</v>
      </c>
      <c r="B85" s="90">
        <v>901</v>
      </c>
      <c r="C85" s="91">
        <v>9</v>
      </c>
      <c r="D85" s="91">
        <v>3</v>
      </c>
      <c r="E85" s="92" t="s">
        <v>754</v>
      </c>
      <c r="F85" s="90" t="s">
        <v>739</v>
      </c>
      <c r="G85" s="95">
        <v>5477.8</v>
      </c>
      <c r="H85" s="95">
        <v>5477.8</v>
      </c>
      <c r="I85" s="95">
        <v>5477.8</v>
      </c>
      <c r="J85" s="94">
        <f t="shared" si="1"/>
        <v>100</v>
      </c>
    </row>
    <row r="86" spans="1:10" ht="94.5">
      <c r="A86" s="89" t="s">
        <v>1433</v>
      </c>
      <c r="B86" s="90">
        <v>901</v>
      </c>
      <c r="C86" s="91">
        <v>9</v>
      </c>
      <c r="D86" s="91">
        <v>3</v>
      </c>
      <c r="E86" s="92" t="s">
        <v>755</v>
      </c>
      <c r="F86" s="90" t="s">
        <v>724</v>
      </c>
      <c r="G86" s="93">
        <v>1031.9000000000001</v>
      </c>
      <c r="H86" s="93">
        <v>1031.9000000000001</v>
      </c>
      <c r="I86" s="93">
        <v>1031.9000000000001</v>
      </c>
      <c r="J86" s="94">
        <f t="shared" si="1"/>
        <v>100</v>
      </c>
    </row>
    <row r="87" spans="1:10" ht="63">
      <c r="A87" s="89" t="s">
        <v>738</v>
      </c>
      <c r="B87" s="90">
        <v>901</v>
      </c>
      <c r="C87" s="91">
        <v>9</v>
      </c>
      <c r="D87" s="91">
        <v>3</v>
      </c>
      <c r="E87" s="92" t="s">
        <v>755</v>
      </c>
      <c r="F87" s="90" t="s">
        <v>739</v>
      </c>
      <c r="G87" s="95">
        <v>1031.9000000000001</v>
      </c>
      <c r="H87" s="95">
        <v>1031.9000000000001</v>
      </c>
      <c r="I87" s="95">
        <v>1031.9000000000001</v>
      </c>
      <c r="J87" s="94">
        <f t="shared" si="1"/>
        <v>100</v>
      </c>
    </row>
    <row r="88" spans="1:10">
      <c r="A88" s="89" t="s">
        <v>703</v>
      </c>
      <c r="B88" s="90">
        <v>901</v>
      </c>
      <c r="C88" s="91">
        <v>9</v>
      </c>
      <c r="D88" s="91">
        <v>4</v>
      </c>
      <c r="E88" s="92" t="s">
        <v>724</v>
      </c>
      <c r="F88" s="90" t="s">
        <v>724</v>
      </c>
      <c r="G88" s="93">
        <v>5446.1</v>
      </c>
      <c r="H88" s="93">
        <v>5446.1</v>
      </c>
      <c r="I88" s="93">
        <v>5446.1</v>
      </c>
      <c r="J88" s="94">
        <f t="shared" si="1"/>
        <v>100</v>
      </c>
    </row>
    <row r="89" spans="1:10" ht="94.5">
      <c r="A89" s="89" t="s">
        <v>1451</v>
      </c>
      <c r="B89" s="90">
        <v>901</v>
      </c>
      <c r="C89" s="91">
        <v>9</v>
      </c>
      <c r="D89" s="91">
        <v>4</v>
      </c>
      <c r="E89" s="92" t="s">
        <v>781</v>
      </c>
      <c r="F89" s="90" t="s">
        <v>724</v>
      </c>
      <c r="G89" s="93">
        <v>5446.1</v>
      </c>
      <c r="H89" s="93">
        <v>5446.1</v>
      </c>
      <c r="I89" s="93">
        <v>5446.1</v>
      </c>
      <c r="J89" s="94">
        <f t="shared" si="1"/>
        <v>100</v>
      </c>
    </row>
    <row r="90" spans="1:10" ht="63">
      <c r="A90" s="89" t="s">
        <v>738</v>
      </c>
      <c r="B90" s="90">
        <v>901</v>
      </c>
      <c r="C90" s="91">
        <v>9</v>
      </c>
      <c r="D90" s="91">
        <v>4</v>
      </c>
      <c r="E90" s="92" t="s">
        <v>781</v>
      </c>
      <c r="F90" s="90" t="s">
        <v>739</v>
      </c>
      <c r="G90" s="95">
        <v>965.6</v>
      </c>
      <c r="H90" s="95">
        <v>965.6</v>
      </c>
      <c r="I90" s="95">
        <v>965.6</v>
      </c>
      <c r="J90" s="94">
        <f t="shared" si="1"/>
        <v>100</v>
      </c>
    </row>
    <row r="91" spans="1:10">
      <c r="A91" s="89" t="s">
        <v>735</v>
      </c>
      <c r="B91" s="90">
        <v>901</v>
      </c>
      <c r="C91" s="91">
        <v>9</v>
      </c>
      <c r="D91" s="91">
        <v>4</v>
      </c>
      <c r="E91" s="92" t="s">
        <v>781</v>
      </c>
      <c r="F91" s="90" t="s">
        <v>736</v>
      </c>
      <c r="G91" s="95">
        <v>4480.5</v>
      </c>
      <c r="H91" s="95">
        <v>4480.5</v>
      </c>
      <c r="I91" s="95">
        <v>4480.5</v>
      </c>
      <c r="J91" s="94">
        <f t="shared" si="1"/>
        <v>100</v>
      </c>
    </row>
    <row r="92" spans="1:10">
      <c r="A92" s="89" t="s">
        <v>704</v>
      </c>
      <c r="B92" s="90">
        <v>901</v>
      </c>
      <c r="C92" s="91">
        <v>9</v>
      </c>
      <c r="D92" s="91">
        <v>5</v>
      </c>
      <c r="E92" s="92" t="s">
        <v>724</v>
      </c>
      <c r="F92" s="90" t="s">
        <v>724</v>
      </c>
      <c r="G92" s="93">
        <v>43092.4</v>
      </c>
      <c r="H92" s="93">
        <v>43092.4</v>
      </c>
      <c r="I92" s="93">
        <v>43092.4</v>
      </c>
      <c r="J92" s="94">
        <f t="shared" si="1"/>
        <v>100</v>
      </c>
    </row>
    <row r="93" spans="1:10" ht="94.5">
      <c r="A93" s="89" t="s">
        <v>782</v>
      </c>
      <c r="B93" s="90">
        <v>901</v>
      </c>
      <c r="C93" s="91">
        <v>9</v>
      </c>
      <c r="D93" s="91">
        <v>5</v>
      </c>
      <c r="E93" s="92" t="s">
        <v>783</v>
      </c>
      <c r="F93" s="90" t="s">
        <v>724</v>
      </c>
      <c r="G93" s="93">
        <v>35792.400000000001</v>
      </c>
      <c r="H93" s="93">
        <v>35792.400000000001</v>
      </c>
      <c r="I93" s="93">
        <v>35792.400000000001</v>
      </c>
      <c r="J93" s="94">
        <f t="shared" si="1"/>
        <v>100</v>
      </c>
    </row>
    <row r="94" spans="1:10" ht="63">
      <c r="A94" s="89" t="s">
        <v>738</v>
      </c>
      <c r="B94" s="90">
        <v>901</v>
      </c>
      <c r="C94" s="91">
        <v>9</v>
      </c>
      <c r="D94" s="91">
        <v>5</v>
      </c>
      <c r="E94" s="92" t="s">
        <v>783</v>
      </c>
      <c r="F94" s="90" t="s">
        <v>739</v>
      </c>
      <c r="G94" s="95">
        <v>35792.400000000001</v>
      </c>
      <c r="H94" s="95">
        <v>35792.400000000001</v>
      </c>
      <c r="I94" s="95">
        <v>35792.400000000001</v>
      </c>
      <c r="J94" s="94">
        <f t="shared" si="1"/>
        <v>100</v>
      </c>
    </row>
    <row r="95" spans="1:10" ht="78.75">
      <c r="A95" s="89" t="s">
        <v>1439</v>
      </c>
      <c r="B95" s="90">
        <v>901</v>
      </c>
      <c r="C95" s="91">
        <v>9</v>
      </c>
      <c r="D95" s="91">
        <v>5</v>
      </c>
      <c r="E95" s="92" t="s">
        <v>761</v>
      </c>
      <c r="F95" s="90" t="s">
        <v>724</v>
      </c>
      <c r="G95" s="93">
        <v>2000</v>
      </c>
      <c r="H95" s="93">
        <v>2000</v>
      </c>
      <c r="I95" s="93">
        <v>2000</v>
      </c>
      <c r="J95" s="94">
        <f t="shared" si="1"/>
        <v>100</v>
      </c>
    </row>
    <row r="96" spans="1:10">
      <c r="A96" s="89" t="s">
        <v>735</v>
      </c>
      <c r="B96" s="90">
        <v>901</v>
      </c>
      <c r="C96" s="91">
        <v>9</v>
      </c>
      <c r="D96" s="91">
        <v>5</v>
      </c>
      <c r="E96" s="92" t="s">
        <v>761</v>
      </c>
      <c r="F96" s="90" t="s">
        <v>736</v>
      </c>
      <c r="G96" s="95">
        <v>2000</v>
      </c>
      <c r="H96" s="95">
        <v>2000</v>
      </c>
      <c r="I96" s="95">
        <v>2000</v>
      </c>
      <c r="J96" s="94">
        <f t="shared" si="1"/>
        <v>100</v>
      </c>
    </row>
    <row r="97" spans="1:10" ht="78.75">
      <c r="A97" s="89" t="s">
        <v>1441</v>
      </c>
      <c r="B97" s="90">
        <v>901</v>
      </c>
      <c r="C97" s="91">
        <v>9</v>
      </c>
      <c r="D97" s="91">
        <v>5</v>
      </c>
      <c r="E97" s="92" t="s">
        <v>763</v>
      </c>
      <c r="F97" s="90"/>
      <c r="G97" s="93">
        <v>5300</v>
      </c>
      <c r="H97" s="93">
        <v>5300</v>
      </c>
      <c r="I97" s="93">
        <v>5300</v>
      </c>
      <c r="J97" s="94">
        <f t="shared" si="1"/>
        <v>100</v>
      </c>
    </row>
    <row r="98" spans="1:10" ht="47.25">
      <c r="A98" s="89" t="s">
        <v>764</v>
      </c>
      <c r="B98" s="90">
        <v>901</v>
      </c>
      <c r="C98" s="91">
        <v>9</v>
      </c>
      <c r="D98" s="91">
        <v>5</v>
      </c>
      <c r="E98" s="92" t="s">
        <v>763</v>
      </c>
      <c r="F98" s="90" t="s">
        <v>765</v>
      </c>
      <c r="G98" s="95">
        <v>5300</v>
      </c>
      <c r="H98" s="95">
        <v>5300</v>
      </c>
      <c r="I98" s="95">
        <v>5300</v>
      </c>
      <c r="J98" s="94">
        <f t="shared" si="1"/>
        <v>100</v>
      </c>
    </row>
    <row r="99" spans="1:10" ht="31.5">
      <c r="A99" s="89" t="s">
        <v>705</v>
      </c>
      <c r="B99" s="90">
        <v>901</v>
      </c>
      <c r="C99" s="91">
        <v>9</v>
      </c>
      <c r="D99" s="91">
        <v>6</v>
      </c>
      <c r="E99" s="92" t="s">
        <v>724</v>
      </c>
      <c r="F99" s="90" t="s">
        <v>724</v>
      </c>
      <c r="G99" s="93">
        <v>21248.6</v>
      </c>
      <c r="H99" s="93">
        <v>21248.6</v>
      </c>
      <c r="I99" s="93">
        <v>21248.6</v>
      </c>
      <c r="J99" s="94">
        <f t="shared" si="1"/>
        <v>100</v>
      </c>
    </row>
    <row r="100" spans="1:10" ht="94.5">
      <c r="A100" s="89" t="s">
        <v>784</v>
      </c>
      <c r="B100" s="90">
        <v>901</v>
      </c>
      <c r="C100" s="91">
        <v>9</v>
      </c>
      <c r="D100" s="91">
        <v>6</v>
      </c>
      <c r="E100" s="92" t="s">
        <v>785</v>
      </c>
      <c r="F100" s="90" t="s">
        <v>724</v>
      </c>
      <c r="G100" s="93">
        <v>21248.6</v>
      </c>
      <c r="H100" s="93">
        <v>21248.6</v>
      </c>
      <c r="I100" s="93">
        <v>21248.6</v>
      </c>
      <c r="J100" s="94">
        <f t="shared" si="1"/>
        <v>100</v>
      </c>
    </row>
    <row r="101" spans="1:10" ht="63">
      <c r="A101" s="89" t="s">
        <v>738</v>
      </c>
      <c r="B101" s="90">
        <v>901</v>
      </c>
      <c r="C101" s="91">
        <v>9</v>
      </c>
      <c r="D101" s="91">
        <v>6</v>
      </c>
      <c r="E101" s="92" t="s">
        <v>785</v>
      </c>
      <c r="F101" s="90" t="s">
        <v>739</v>
      </c>
      <c r="G101" s="95">
        <v>21248.6</v>
      </c>
      <c r="H101" s="95">
        <v>21248.6</v>
      </c>
      <c r="I101" s="95">
        <v>21248.6</v>
      </c>
      <c r="J101" s="94">
        <f t="shared" si="1"/>
        <v>100</v>
      </c>
    </row>
    <row r="102" spans="1:10">
      <c r="A102" s="89" t="s">
        <v>706</v>
      </c>
      <c r="B102" s="90">
        <v>901</v>
      </c>
      <c r="C102" s="91">
        <v>9</v>
      </c>
      <c r="D102" s="91">
        <v>9</v>
      </c>
      <c r="E102" s="92" t="s">
        <v>724</v>
      </c>
      <c r="F102" s="90" t="s">
        <v>724</v>
      </c>
      <c r="G102" s="93">
        <v>1681288</v>
      </c>
      <c r="H102" s="93">
        <v>1681288</v>
      </c>
      <c r="I102" s="93">
        <v>1680573.1</v>
      </c>
      <c r="J102" s="94">
        <f t="shared" si="1"/>
        <v>100</v>
      </c>
    </row>
    <row r="103" spans="1:10" ht="94.5">
      <c r="A103" s="89" t="s">
        <v>786</v>
      </c>
      <c r="B103" s="90">
        <v>901</v>
      </c>
      <c r="C103" s="91">
        <v>9</v>
      </c>
      <c r="D103" s="91">
        <v>9</v>
      </c>
      <c r="E103" s="92" t="s">
        <v>787</v>
      </c>
      <c r="F103" s="90"/>
      <c r="G103" s="93">
        <v>2382.4</v>
      </c>
      <c r="H103" s="93">
        <v>2382.4</v>
      </c>
      <c r="I103" s="93">
        <v>2382.4</v>
      </c>
      <c r="J103" s="94">
        <f t="shared" si="1"/>
        <v>100</v>
      </c>
    </row>
    <row r="104" spans="1:10" ht="31.5">
      <c r="A104" s="89" t="s">
        <v>788</v>
      </c>
      <c r="B104" s="90">
        <v>901</v>
      </c>
      <c r="C104" s="91">
        <v>9</v>
      </c>
      <c r="D104" s="91">
        <v>9</v>
      </c>
      <c r="E104" s="92" t="s">
        <v>787</v>
      </c>
      <c r="F104" s="90" t="s">
        <v>789</v>
      </c>
      <c r="G104" s="95">
        <v>2062.1</v>
      </c>
      <c r="H104" s="95">
        <v>2062.1</v>
      </c>
      <c r="I104" s="95">
        <v>2062.1</v>
      </c>
      <c r="J104" s="94">
        <f t="shared" si="1"/>
        <v>100</v>
      </c>
    </row>
    <row r="105" spans="1:10" ht="31.5">
      <c r="A105" s="89" t="s">
        <v>790</v>
      </c>
      <c r="B105" s="90">
        <v>901</v>
      </c>
      <c r="C105" s="91">
        <v>9</v>
      </c>
      <c r="D105" s="91">
        <v>9</v>
      </c>
      <c r="E105" s="92" t="s">
        <v>787</v>
      </c>
      <c r="F105" s="90" t="s">
        <v>791</v>
      </c>
      <c r="G105" s="95">
        <v>87</v>
      </c>
      <c r="H105" s="95">
        <v>87</v>
      </c>
      <c r="I105" s="95">
        <v>87</v>
      </c>
      <c r="J105" s="94">
        <f t="shared" si="1"/>
        <v>100</v>
      </c>
    </row>
    <row r="106" spans="1:10" ht="31.5">
      <c r="A106" s="89" t="s">
        <v>792</v>
      </c>
      <c r="B106" s="90">
        <v>901</v>
      </c>
      <c r="C106" s="91">
        <v>9</v>
      </c>
      <c r="D106" s="91">
        <v>9</v>
      </c>
      <c r="E106" s="92" t="s">
        <v>787</v>
      </c>
      <c r="F106" s="90" t="s">
        <v>793</v>
      </c>
      <c r="G106" s="95">
        <v>90.5</v>
      </c>
      <c r="H106" s="95">
        <v>90.5</v>
      </c>
      <c r="I106" s="95">
        <v>90.5</v>
      </c>
      <c r="J106" s="94">
        <f t="shared" si="1"/>
        <v>100</v>
      </c>
    </row>
    <row r="107" spans="1:10" ht="31.5">
      <c r="A107" s="89" t="s">
        <v>740</v>
      </c>
      <c r="B107" s="90">
        <v>901</v>
      </c>
      <c r="C107" s="91">
        <v>9</v>
      </c>
      <c r="D107" s="91">
        <v>9</v>
      </c>
      <c r="E107" s="92" t="s">
        <v>787</v>
      </c>
      <c r="F107" s="90" t="s">
        <v>741</v>
      </c>
      <c r="G107" s="95">
        <v>142.80000000000001</v>
      </c>
      <c r="H107" s="95">
        <v>142.80000000000001</v>
      </c>
      <c r="I107" s="95">
        <v>142.80000000000001</v>
      </c>
      <c r="J107" s="94">
        <f t="shared" si="1"/>
        <v>100</v>
      </c>
    </row>
    <row r="108" spans="1:10" ht="47.25">
      <c r="A108" s="89" t="s">
        <v>794</v>
      </c>
      <c r="B108" s="90">
        <v>901</v>
      </c>
      <c r="C108" s="91">
        <v>9</v>
      </c>
      <c r="D108" s="91">
        <v>9</v>
      </c>
      <c r="E108" s="92" t="s">
        <v>795</v>
      </c>
      <c r="F108" s="90"/>
      <c r="G108" s="93">
        <v>14882</v>
      </c>
      <c r="H108" s="93">
        <v>14882</v>
      </c>
      <c r="I108" s="93">
        <v>14399.9</v>
      </c>
      <c r="J108" s="94">
        <f t="shared" si="1"/>
        <v>96.8</v>
      </c>
    </row>
    <row r="109" spans="1:10" ht="31.5">
      <c r="A109" s="89" t="s">
        <v>788</v>
      </c>
      <c r="B109" s="90">
        <v>901</v>
      </c>
      <c r="C109" s="91">
        <v>9</v>
      </c>
      <c r="D109" s="91">
        <v>9</v>
      </c>
      <c r="E109" s="92" t="s">
        <v>795</v>
      </c>
      <c r="F109" s="90" t="s">
        <v>789</v>
      </c>
      <c r="G109" s="95">
        <v>12779.5</v>
      </c>
      <c r="H109" s="95">
        <v>12779.5</v>
      </c>
      <c r="I109" s="95">
        <v>12472.1</v>
      </c>
      <c r="J109" s="94">
        <f t="shared" si="1"/>
        <v>97.6</v>
      </c>
    </row>
    <row r="110" spans="1:10" ht="31.5">
      <c r="A110" s="89" t="s">
        <v>790</v>
      </c>
      <c r="B110" s="90">
        <v>901</v>
      </c>
      <c r="C110" s="91">
        <v>9</v>
      </c>
      <c r="D110" s="91">
        <v>9</v>
      </c>
      <c r="E110" s="92" t="s">
        <v>795</v>
      </c>
      <c r="F110" s="90" t="s">
        <v>791</v>
      </c>
      <c r="G110" s="95">
        <v>774.6</v>
      </c>
      <c r="H110" s="95">
        <v>774.6</v>
      </c>
      <c r="I110" s="95">
        <v>685</v>
      </c>
      <c r="J110" s="94">
        <f t="shared" si="1"/>
        <v>88.4</v>
      </c>
    </row>
    <row r="111" spans="1:10" ht="31.5">
      <c r="A111" s="89" t="s">
        <v>792</v>
      </c>
      <c r="B111" s="90">
        <v>901</v>
      </c>
      <c r="C111" s="91">
        <v>9</v>
      </c>
      <c r="D111" s="91">
        <v>9</v>
      </c>
      <c r="E111" s="92" t="s">
        <v>795</v>
      </c>
      <c r="F111" s="90" t="s">
        <v>793</v>
      </c>
      <c r="G111" s="95">
        <v>367.6</v>
      </c>
      <c r="H111" s="95">
        <v>367.6</v>
      </c>
      <c r="I111" s="95">
        <v>333.2</v>
      </c>
      <c r="J111" s="94">
        <f t="shared" si="1"/>
        <v>90.6</v>
      </c>
    </row>
    <row r="112" spans="1:10" ht="31.5">
      <c r="A112" s="89" t="s">
        <v>740</v>
      </c>
      <c r="B112" s="90">
        <v>901</v>
      </c>
      <c r="C112" s="91">
        <v>9</v>
      </c>
      <c r="D112" s="91">
        <v>9</v>
      </c>
      <c r="E112" s="92" t="s">
        <v>795</v>
      </c>
      <c r="F112" s="90" t="s">
        <v>741</v>
      </c>
      <c r="G112" s="95">
        <v>958.1</v>
      </c>
      <c r="H112" s="95">
        <v>958.1</v>
      </c>
      <c r="I112" s="95">
        <v>907.6</v>
      </c>
      <c r="J112" s="94">
        <f t="shared" si="1"/>
        <v>94.7</v>
      </c>
    </row>
    <row r="113" spans="1:10">
      <c r="A113" s="89" t="s">
        <v>796</v>
      </c>
      <c r="B113" s="90">
        <v>901</v>
      </c>
      <c r="C113" s="91">
        <v>9</v>
      </c>
      <c r="D113" s="91">
        <v>9</v>
      </c>
      <c r="E113" s="92" t="s">
        <v>795</v>
      </c>
      <c r="F113" s="90" t="s">
        <v>797</v>
      </c>
      <c r="G113" s="95">
        <v>0.2</v>
      </c>
      <c r="H113" s="95">
        <v>0.2</v>
      </c>
      <c r="I113" s="95">
        <v>0</v>
      </c>
      <c r="J113" s="94">
        <f t="shared" si="1"/>
        <v>0</v>
      </c>
    </row>
    <row r="114" spans="1:10">
      <c r="A114" s="96" t="s">
        <v>1452</v>
      </c>
      <c r="B114" s="90">
        <v>901</v>
      </c>
      <c r="C114" s="91">
        <v>9</v>
      </c>
      <c r="D114" s="91">
        <v>9</v>
      </c>
      <c r="E114" s="92" t="s">
        <v>795</v>
      </c>
      <c r="F114" s="90" t="s">
        <v>798</v>
      </c>
      <c r="G114" s="95">
        <v>2</v>
      </c>
      <c r="H114" s="95">
        <v>2</v>
      </c>
      <c r="I114" s="95">
        <v>2</v>
      </c>
      <c r="J114" s="94">
        <f t="shared" si="1"/>
        <v>100</v>
      </c>
    </row>
    <row r="115" spans="1:10" ht="63">
      <c r="A115" s="89" t="s">
        <v>799</v>
      </c>
      <c r="B115" s="90">
        <v>901</v>
      </c>
      <c r="C115" s="91">
        <v>9</v>
      </c>
      <c r="D115" s="91">
        <v>9</v>
      </c>
      <c r="E115" s="92" t="s">
        <v>800</v>
      </c>
      <c r="F115" s="90"/>
      <c r="G115" s="93">
        <v>16152.4</v>
      </c>
      <c r="H115" s="93">
        <v>16152.4</v>
      </c>
      <c r="I115" s="93">
        <v>15923.8</v>
      </c>
      <c r="J115" s="94">
        <f t="shared" si="1"/>
        <v>98.6</v>
      </c>
    </row>
    <row r="116" spans="1:10" ht="31.5">
      <c r="A116" s="89" t="s">
        <v>801</v>
      </c>
      <c r="B116" s="90">
        <v>901</v>
      </c>
      <c r="C116" s="91">
        <v>9</v>
      </c>
      <c r="D116" s="91">
        <v>9</v>
      </c>
      <c r="E116" s="92" t="s">
        <v>800</v>
      </c>
      <c r="F116" s="90" t="s">
        <v>802</v>
      </c>
      <c r="G116" s="95">
        <v>10811.5</v>
      </c>
      <c r="H116" s="95">
        <v>10811.5</v>
      </c>
      <c r="I116" s="95">
        <v>10721.2</v>
      </c>
      <c r="J116" s="94">
        <f t="shared" si="1"/>
        <v>99.2</v>
      </c>
    </row>
    <row r="117" spans="1:10" ht="31.5">
      <c r="A117" s="89" t="s">
        <v>803</v>
      </c>
      <c r="B117" s="90">
        <v>901</v>
      </c>
      <c r="C117" s="91">
        <v>9</v>
      </c>
      <c r="D117" s="91">
        <v>9</v>
      </c>
      <c r="E117" s="92" t="s">
        <v>800</v>
      </c>
      <c r="F117" s="90" t="s">
        <v>804</v>
      </c>
      <c r="G117" s="95">
        <v>255</v>
      </c>
      <c r="H117" s="95">
        <v>255</v>
      </c>
      <c r="I117" s="95">
        <v>255</v>
      </c>
      <c r="J117" s="94">
        <f t="shared" si="1"/>
        <v>100</v>
      </c>
    </row>
    <row r="118" spans="1:10" ht="31.5">
      <c r="A118" s="89" t="s">
        <v>792</v>
      </c>
      <c r="B118" s="90">
        <v>901</v>
      </c>
      <c r="C118" s="91">
        <v>9</v>
      </c>
      <c r="D118" s="91">
        <v>9</v>
      </c>
      <c r="E118" s="92" t="s">
        <v>800</v>
      </c>
      <c r="F118" s="90" t="s">
        <v>793</v>
      </c>
      <c r="G118" s="95">
        <v>660</v>
      </c>
      <c r="H118" s="95">
        <v>660</v>
      </c>
      <c r="I118" s="95">
        <v>660</v>
      </c>
      <c r="J118" s="94">
        <f t="shared" si="1"/>
        <v>100</v>
      </c>
    </row>
    <row r="119" spans="1:10" ht="31.5">
      <c r="A119" s="89" t="s">
        <v>740</v>
      </c>
      <c r="B119" s="90">
        <v>901</v>
      </c>
      <c r="C119" s="91">
        <v>9</v>
      </c>
      <c r="D119" s="91">
        <v>9</v>
      </c>
      <c r="E119" s="92" t="s">
        <v>800</v>
      </c>
      <c r="F119" s="90" t="s">
        <v>741</v>
      </c>
      <c r="G119" s="95">
        <v>4316.3</v>
      </c>
      <c r="H119" s="95">
        <v>4316.3</v>
      </c>
      <c r="I119" s="95">
        <v>4179</v>
      </c>
      <c r="J119" s="94">
        <f t="shared" si="1"/>
        <v>96.8</v>
      </c>
    </row>
    <row r="120" spans="1:10">
      <c r="A120" s="89" t="s">
        <v>796</v>
      </c>
      <c r="B120" s="90">
        <v>901</v>
      </c>
      <c r="C120" s="91">
        <v>9</v>
      </c>
      <c r="D120" s="91">
        <v>9</v>
      </c>
      <c r="E120" s="92" t="s">
        <v>800</v>
      </c>
      <c r="F120" s="90" t="s">
        <v>797</v>
      </c>
      <c r="G120" s="95">
        <v>46</v>
      </c>
      <c r="H120" s="95">
        <v>46</v>
      </c>
      <c r="I120" s="95">
        <v>45</v>
      </c>
      <c r="J120" s="94">
        <f t="shared" si="1"/>
        <v>97.8</v>
      </c>
    </row>
    <row r="121" spans="1:10">
      <c r="A121" s="96" t="s">
        <v>1452</v>
      </c>
      <c r="B121" s="90">
        <v>901</v>
      </c>
      <c r="C121" s="91">
        <v>9</v>
      </c>
      <c r="D121" s="91">
        <v>9</v>
      </c>
      <c r="E121" s="92" t="s">
        <v>800</v>
      </c>
      <c r="F121" s="90" t="s">
        <v>798</v>
      </c>
      <c r="G121" s="95">
        <v>63.6</v>
      </c>
      <c r="H121" s="95">
        <v>63.6</v>
      </c>
      <c r="I121" s="95">
        <v>63.6</v>
      </c>
      <c r="J121" s="94">
        <f t="shared" si="1"/>
        <v>100</v>
      </c>
    </row>
    <row r="122" spans="1:10" ht="126">
      <c r="A122" s="89" t="s">
        <v>805</v>
      </c>
      <c r="B122" s="90">
        <v>901</v>
      </c>
      <c r="C122" s="91">
        <v>9</v>
      </c>
      <c r="D122" s="91">
        <v>9</v>
      </c>
      <c r="E122" s="92" t="s">
        <v>806</v>
      </c>
      <c r="F122" s="90" t="s">
        <v>724</v>
      </c>
      <c r="G122" s="93">
        <v>30210.400000000001</v>
      </c>
      <c r="H122" s="93">
        <v>30210.400000000001</v>
      </c>
      <c r="I122" s="93">
        <v>30210.400000000001</v>
      </c>
      <c r="J122" s="94">
        <f t="shared" si="1"/>
        <v>100</v>
      </c>
    </row>
    <row r="123" spans="1:10" ht="63">
      <c r="A123" s="89" t="s">
        <v>738</v>
      </c>
      <c r="B123" s="90">
        <v>901</v>
      </c>
      <c r="C123" s="91">
        <v>9</v>
      </c>
      <c r="D123" s="91">
        <v>9</v>
      </c>
      <c r="E123" s="92" t="s">
        <v>806</v>
      </c>
      <c r="F123" s="90" t="s">
        <v>739</v>
      </c>
      <c r="G123" s="95">
        <v>30210.400000000001</v>
      </c>
      <c r="H123" s="95">
        <v>30210.400000000001</v>
      </c>
      <c r="I123" s="95">
        <v>30210.400000000001</v>
      </c>
      <c r="J123" s="94">
        <f t="shared" si="1"/>
        <v>100</v>
      </c>
    </row>
    <row r="124" spans="1:10" ht="94.5">
      <c r="A124" s="89" t="s">
        <v>807</v>
      </c>
      <c r="B124" s="90">
        <v>901</v>
      </c>
      <c r="C124" s="91">
        <v>9</v>
      </c>
      <c r="D124" s="91">
        <v>9</v>
      </c>
      <c r="E124" s="92" t="s">
        <v>808</v>
      </c>
      <c r="F124" s="90" t="s">
        <v>724</v>
      </c>
      <c r="G124" s="93">
        <v>19126.5</v>
      </c>
      <c r="H124" s="93">
        <v>19126.5</v>
      </c>
      <c r="I124" s="93">
        <v>19126.5</v>
      </c>
      <c r="J124" s="94">
        <f t="shared" si="1"/>
        <v>100</v>
      </c>
    </row>
    <row r="125" spans="1:10" ht="63">
      <c r="A125" s="89" t="s">
        <v>738</v>
      </c>
      <c r="B125" s="90">
        <v>901</v>
      </c>
      <c r="C125" s="91">
        <v>9</v>
      </c>
      <c r="D125" s="91">
        <v>9</v>
      </c>
      <c r="E125" s="92" t="s">
        <v>808</v>
      </c>
      <c r="F125" s="90" t="s">
        <v>739</v>
      </c>
      <c r="G125" s="95">
        <v>18426.5</v>
      </c>
      <c r="H125" s="95">
        <v>18426.5</v>
      </c>
      <c r="I125" s="95">
        <v>18426.5</v>
      </c>
      <c r="J125" s="94">
        <f t="shared" si="1"/>
        <v>100</v>
      </c>
    </row>
    <row r="126" spans="1:10">
      <c r="A126" s="89" t="s">
        <v>735</v>
      </c>
      <c r="B126" s="90">
        <v>901</v>
      </c>
      <c r="C126" s="91">
        <v>9</v>
      </c>
      <c r="D126" s="91">
        <v>9</v>
      </c>
      <c r="E126" s="92" t="s">
        <v>808</v>
      </c>
      <c r="F126" s="90" t="s">
        <v>736</v>
      </c>
      <c r="G126" s="95">
        <v>700</v>
      </c>
      <c r="H126" s="95">
        <v>700</v>
      </c>
      <c r="I126" s="95">
        <v>700</v>
      </c>
      <c r="J126" s="94">
        <f t="shared" si="1"/>
        <v>100</v>
      </c>
    </row>
    <row r="127" spans="1:10" ht="94.5">
      <c r="A127" s="89" t="s">
        <v>809</v>
      </c>
      <c r="B127" s="90">
        <v>901</v>
      </c>
      <c r="C127" s="91">
        <v>9</v>
      </c>
      <c r="D127" s="91">
        <v>9</v>
      </c>
      <c r="E127" s="92" t="s">
        <v>810</v>
      </c>
      <c r="F127" s="90" t="s">
        <v>724</v>
      </c>
      <c r="G127" s="93">
        <v>16251.7</v>
      </c>
      <c r="H127" s="93">
        <v>16251.7</v>
      </c>
      <c r="I127" s="93">
        <v>16251.7</v>
      </c>
      <c r="J127" s="94">
        <f t="shared" si="1"/>
        <v>100</v>
      </c>
    </row>
    <row r="128" spans="1:10" ht="63">
      <c r="A128" s="89" t="s">
        <v>811</v>
      </c>
      <c r="B128" s="90">
        <v>901</v>
      </c>
      <c r="C128" s="91">
        <v>9</v>
      </c>
      <c r="D128" s="91">
        <v>9</v>
      </c>
      <c r="E128" s="92" t="s">
        <v>810</v>
      </c>
      <c r="F128" s="90" t="s">
        <v>812</v>
      </c>
      <c r="G128" s="95">
        <v>16251.7</v>
      </c>
      <c r="H128" s="95">
        <v>16251.7</v>
      </c>
      <c r="I128" s="95">
        <v>16251.7</v>
      </c>
      <c r="J128" s="94">
        <f t="shared" si="1"/>
        <v>100</v>
      </c>
    </row>
    <row r="129" spans="1:10" ht="94.5">
      <c r="A129" s="89" t="s">
        <v>769</v>
      </c>
      <c r="B129" s="90">
        <v>901</v>
      </c>
      <c r="C129" s="91">
        <v>9</v>
      </c>
      <c r="D129" s="91">
        <v>9</v>
      </c>
      <c r="E129" s="92" t="s">
        <v>770</v>
      </c>
      <c r="F129" s="90" t="s">
        <v>724</v>
      </c>
      <c r="G129" s="93">
        <v>33496.1</v>
      </c>
      <c r="H129" s="93">
        <v>33496.1</v>
      </c>
      <c r="I129" s="93">
        <v>33496.1</v>
      </c>
      <c r="J129" s="94">
        <f t="shared" si="1"/>
        <v>100</v>
      </c>
    </row>
    <row r="130" spans="1:10" ht="31.5">
      <c r="A130" s="89" t="s">
        <v>771</v>
      </c>
      <c r="B130" s="90">
        <v>901</v>
      </c>
      <c r="C130" s="91">
        <v>9</v>
      </c>
      <c r="D130" s="91">
        <v>9</v>
      </c>
      <c r="E130" s="92" t="s">
        <v>770</v>
      </c>
      <c r="F130" s="90" t="s">
        <v>772</v>
      </c>
      <c r="G130" s="95">
        <v>33496.1</v>
      </c>
      <c r="H130" s="95">
        <v>33496.1</v>
      </c>
      <c r="I130" s="95">
        <v>33496.1</v>
      </c>
      <c r="J130" s="94">
        <f t="shared" si="1"/>
        <v>100</v>
      </c>
    </row>
    <row r="131" spans="1:10" ht="78.75">
      <c r="A131" s="89" t="s">
        <v>816</v>
      </c>
      <c r="B131" s="90">
        <v>901</v>
      </c>
      <c r="C131" s="91">
        <v>9</v>
      </c>
      <c r="D131" s="91">
        <v>9</v>
      </c>
      <c r="E131" s="92" t="s">
        <v>817</v>
      </c>
      <c r="F131" s="90" t="s">
        <v>724</v>
      </c>
      <c r="G131" s="93">
        <v>1500</v>
      </c>
      <c r="H131" s="93">
        <v>1500</v>
      </c>
      <c r="I131" s="93">
        <v>1500</v>
      </c>
      <c r="J131" s="94">
        <f t="shared" si="1"/>
        <v>100</v>
      </c>
    </row>
    <row r="132" spans="1:10" ht="31.5">
      <c r="A132" s="89" t="s">
        <v>740</v>
      </c>
      <c r="B132" s="90">
        <v>901</v>
      </c>
      <c r="C132" s="91">
        <v>9</v>
      </c>
      <c r="D132" s="91">
        <v>9</v>
      </c>
      <c r="E132" s="92" t="s">
        <v>817</v>
      </c>
      <c r="F132" s="90" t="s">
        <v>741</v>
      </c>
      <c r="G132" s="95">
        <v>1500</v>
      </c>
      <c r="H132" s="95">
        <v>1500</v>
      </c>
      <c r="I132" s="95">
        <v>1500</v>
      </c>
      <c r="J132" s="94">
        <f t="shared" si="1"/>
        <v>100</v>
      </c>
    </row>
    <row r="133" spans="1:10" ht="63">
      <c r="A133" s="89" t="s">
        <v>818</v>
      </c>
      <c r="B133" s="90">
        <v>901</v>
      </c>
      <c r="C133" s="91">
        <v>9</v>
      </c>
      <c r="D133" s="91">
        <v>9</v>
      </c>
      <c r="E133" s="92" t="s">
        <v>819</v>
      </c>
      <c r="F133" s="90" t="s">
        <v>724</v>
      </c>
      <c r="G133" s="93">
        <v>2300</v>
      </c>
      <c r="H133" s="93">
        <v>2300</v>
      </c>
      <c r="I133" s="93">
        <v>2300</v>
      </c>
      <c r="J133" s="94">
        <f t="shared" si="1"/>
        <v>100</v>
      </c>
    </row>
    <row r="134" spans="1:10" ht="31.5">
      <c r="A134" s="89" t="s">
        <v>740</v>
      </c>
      <c r="B134" s="90">
        <v>901</v>
      </c>
      <c r="C134" s="91">
        <v>9</v>
      </c>
      <c r="D134" s="91">
        <v>9</v>
      </c>
      <c r="E134" s="92" t="s">
        <v>819</v>
      </c>
      <c r="F134" s="90" t="s">
        <v>741</v>
      </c>
      <c r="G134" s="95">
        <v>2300</v>
      </c>
      <c r="H134" s="95">
        <v>2300</v>
      </c>
      <c r="I134" s="95">
        <v>2300</v>
      </c>
      <c r="J134" s="94">
        <f t="shared" si="1"/>
        <v>100</v>
      </c>
    </row>
    <row r="135" spans="1:10" ht="110.25">
      <c r="A135" s="89" t="s">
        <v>1453</v>
      </c>
      <c r="B135" s="90">
        <v>901</v>
      </c>
      <c r="C135" s="91">
        <v>9</v>
      </c>
      <c r="D135" s="91">
        <v>9</v>
      </c>
      <c r="E135" s="92" t="s">
        <v>820</v>
      </c>
      <c r="F135" s="90" t="s">
        <v>724</v>
      </c>
      <c r="G135" s="93">
        <v>1000</v>
      </c>
      <c r="H135" s="93">
        <v>1000</v>
      </c>
      <c r="I135" s="93">
        <v>1000</v>
      </c>
      <c r="J135" s="94">
        <f t="shared" si="1"/>
        <v>100</v>
      </c>
    </row>
    <row r="136" spans="1:10" ht="31.5">
      <c r="A136" s="89" t="s">
        <v>740</v>
      </c>
      <c r="B136" s="90">
        <v>901</v>
      </c>
      <c r="C136" s="91">
        <v>9</v>
      </c>
      <c r="D136" s="91">
        <v>9</v>
      </c>
      <c r="E136" s="92" t="s">
        <v>820</v>
      </c>
      <c r="F136" s="90" t="s">
        <v>741</v>
      </c>
      <c r="G136" s="95">
        <v>1000</v>
      </c>
      <c r="H136" s="95">
        <v>1000</v>
      </c>
      <c r="I136" s="95">
        <v>1000</v>
      </c>
      <c r="J136" s="94">
        <f t="shared" si="1"/>
        <v>100</v>
      </c>
    </row>
    <row r="137" spans="1:10" ht="78.75">
      <c r="A137" s="89" t="s">
        <v>821</v>
      </c>
      <c r="B137" s="90">
        <v>901</v>
      </c>
      <c r="C137" s="91">
        <v>9</v>
      </c>
      <c r="D137" s="91">
        <v>9</v>
      </c>
      <c r="E137" s="92" t="s">
        <v>822</v>
      </c>
      <c r="F137" s="90" t="s">
        <v>724</v>
      </c>
      <c r="G137" s="93">
        <v>500</v>
      </c>
      <c r="H137" s="93">
        <v>500</v>
      </c>
      <c r="I137" s="93">
        <v>500</v>
      </c>
      <c r="J137" s="94">
        <f t="shared" si="1"/>
        <v>100</v>
      </c>
    </row>
    <row r="138" spans="1:10" ht="31.5">
      <c r="A138" s="89" t="s">
        <v>740</v>
      </c>
      <c r="B138" s="90">
        <v>901</v>
      </c>
      <c r="C138" s="91">
        <v>9</v>
      </c>
      <c r="D138" s="91">
        <v>9</v>
      </c>
      <c r="E138" s="92" t="s">
        <v>822</v>
      </c>
      <c r="F138" s="90" t="s">
        <v>741</v>
      </c>
      <c r="G138" s="95">
        <v>500</v>
      </c>
      <c r="H138" s="95">
        <v>500</v>
      </c>
      <c r="I138" s="95">
        <v>500</v>
      </c>
      <c r="J138" s="94">
        <f t="shared" si="1"/>
        <v>100</v>
      </c>
    </row>
    <row r="139" spans="1:10" ht="94.5">
      <c r="A139" s="89" t="s">
        <v>1454</v>
      </c>
      <c r="B139" s="90">
        <v>901</v>
      </c>
      <c r="C139" s="91">
        <v>9</v>
      </c>
      <c r="D139" s="91">
        <v>9</v>
      </c>
      <c r="E139" s="92" t="s">
        <v>823</v>
      </c>
      <c r="F139" s="90" t="s">
        <v>724</v>
      </c>
      <c r="G139" s="93">
        <v>200</v>
      </c>
      <c r="H139" s="93">
        <v>200</v>
      </c>
      <c r="I139" s="93">
        <v>200</v>
      </c>
      <c r="J139" s="94">
        <f t="shared" si="1"/>
        <v>100</v>
      </c>
    </row>
    <row r="140" spans="1:10" ht="31.5">
      <c r="A140" s="89" t="s">
        <v>740</v>
      </c>
      <c r="B140" s="90">
        <v>901</v>
      </c>
      <c r="C140" s="91">
        <v>9</v>
      </c>
      <c r="D140" s="91">
        <v>9</v>
      </c>
      <c r="E140" s="92" t="s">
        <v>823</v>
      </c>
      <c r="F140" s="90" t="s">
        <v>741</v>
      </c>
      <c r="G140" s="95">
        <v>200</v>
      </c>
      <c r="H140" s="95">
        <v>200</v>
      </c>
      <c r="I140" s="95">
        <v>200</v>
      </c>
      <c r="J140" s="94">
        <f t="shared" ref="J140:J203" si="2">I140*100/H140</f>
        <v>100</v>
      </c>
    </row>
    <row r="141" spans="1:10" ht="94.5">
      <c r="A141" s="97" t="s">
        <v>1455</v>
      </c>
      <c r="B141" s="90">
        <v>901</v>
      </c>
      <c r="C141" s="91">
        <v>9</v>
      </c>
      <c r="D141" s="91">
        <v>9</v>
      </c>
      <c r="E141" s="92" t="s">
        <v>1456</v>
      </c>
      <c r="F141" s="90" t="s">
        <v>724</v>
      </c>
      <c r="G141" s="93">
        <v>1509780.5</v>
      </c>
      <c r="H141" s="93">
        <v>1509780.5</v>
      </c>
      <c r="I141" s="93">
        <v>1509780.5</v>
      </c>
      <c r="J141" s="94">
        <f t="shared" si="2"/>
        <v>100</v>
      </c>
    </row>
    <row r="142" spans="1:10" ht="31.5">
      <c r="A142" s="89" t="s">
        <v>728</v>
      </c>
      <c r="B142" s="90">
        <v>901</v>
      </c>
      <c r="C142" s="91">
        <v>9</v>
      </c>
      <c r="D142" s="91">
        <v>9</v>
      </c>
      <c r="E142" s="92" t="s">
        <v>1456</v>
      </c>
      <c r="F142" s="90" t="s">
        <v>729</v>
      </c>
      <c r="G142" s="95">
        <v>1509780.5</v>
      </c>
      <c r="H142" s="95">
        <v>1509780.5</v>
      </c>
      <c r="I142" s="95">
        <v>1509780.5</v>
      </c>
      <c r="J142" s="94">
        <f t="shared" si="2"/>
        <v>100</v>
      </c>
    </row>
    <row r="143" spans="1:10" ht="94.5">
      <c r="A143" s="89" t="s">
        <v>1457</v>
      </c>
      <c r="B143" s="90">
        <v>901</v>
      </c>
      <c r="C143" s="91">
        <v>9</v>
      </c>
      <c r="D143" s="91">
        <v>9</v>
      </c>
      <c r="E143" s="92" t="s">
        <v>824</v>
      </c>
      <c r="F143" s="90" t="s">
        <v>724</v>
      </c>
      <c r="G143" s="93">
        <v>9361.2000000000007</v>
      </c>
      <c r="H143" s="93">
        <v>9361.2000000000007</v>
      </c>
      <c r="I143" s="93">
        <v>9361.2000000000007</v>
      </c>
      <c r="J143" s="94">
        <f t="shared" si="2"/>
        <v>100</v>
      </c>
    </row>
    <row r="144" spans="1:10" ht="63">
      <c r="A144" s="89" t="s">
        <v>738</v>
      </c>
      <c r="B144" s="90">
        <v>901</v>
      </c>
      <c r="C144" s="91">
        <v>9</v>
      </c>
      <c r="D144" s="91">
        <v>9</v>
      </c>
      <c r="E144" s="92" t="s">
        <v>824</v>
      </c>
      <c r="F144" s="90" t="s">
        <v>739</v>
      </c>
      <c r="G144" s="95">
        <v>9361.2000000000007</v>
      </c>
      <c r="H144" s="95">
        <v>9361.2000000000007</v>
      </c>
      <c r="I144" s="95">
        <v>9361.2000000000007</v>
      </c>
      <c r="J144" s="94">
        <f t="shared" si="2"/>
        <v>100</v>
      </c>
    </row>
    <row r="145" spans="1:10" ht="94.5">
      <c r="A145" s="89" t="s">
        <v>1458</v>
      </c>
      <c r="B145" s="90">
        <v>901</v>
      </c>
      <c r="C145" s="91">
        <v>9</v>
      </c>
      <c r="D145" s="91">
        <v>9</v>
      </c>
      <c r="E145" s="92" t="s">
        <v>825</v>
      </c>
      <c r="F145" s="90" t="s">
        <v>724</v>
      </c>
      <c r="G145" s="93">
        <v>19603.400000000001</v>
      </c>
      <c r="H145" s="93">
        <v>19603.400000000001</v>
      </c>
      <c r="I145" s="93">
        <v>19603.400000000001</v>
      </c>
      <c r="J145" s="94">
        <f t="shared" si="2"/>
        <v>100</v>
      </c>
    </row>
    <row r="146" spans="1:10" ht="63">
      <c r="A146" s="89" t="s">
        <v>811</v>
      </c>
      <c r="B146" s="90">
        <v>901</v>
      </c>
      <c r="C146" s="91">
        <v>9</v>
      </c>
      <c r="D146" s="91">
        <v>9</v>
      </c>
      <c r="E146" s="92" t="s">
        <v>825</v>
      </c>
      <c r="F146" s="90" t="s">
        <v>812</v>
      </c>
      <c r="G146" s="95">
        <v>19603.400000000001</v>
      </c>
      <c r="H146" s="95">
        <v>19603.400000000001</v>
      </c>
      <c r="I146" s="95">
        <v>19603.400000000001</v>
      </c>
      <c r="J146" s="94">
        <f t="shared" si="2"/>
        <v>100</v>
      </c>
    </row>
    <row r="147" spans="1:10" ht="110.25">
      <c r="A147" s="89" t="s">
        <v>826</v>
      </c>
      <c r="B147" s="90">
        <v>901</v>
      </c>
      <c r="C147" s="91">
        <v>9</v>
      </c>
      <c r="D147" s="91">
        <v>9</v>
      </c>
      <c r="E147" s="92" t="s">
        <v>827</v>
      </c>
      <c r="F147" s="90" t="s">
        <v>724</v>
      </c>
      <c r="G147" s="93">
        <v>300</v>
      </c>
      <c r="H147" s="93">
        <v>300</v>
      </c>
      <c r="I147" s="93">
        <v>300</v>
      </c>
      <c r="J147" s="94">
        <f t="shared" si="2"/>
        <v>100</v>
      </c>
    </row>
    <row r="148" spans="1:10">
      <c r="A148" s="89" t="s">
        <v>735</v>
      </c>
      <c r="B148" s="90">
        <v>901</v>
      </c>
      <c r="C148" s="91">
        <v>9</v>
      </c>
      <c r="D148" s="91">
        <v>9</v>
      </c>
      <c r="E148" s="92" t="s">
        <v>827</v>
      </c>
      <c r="F148" s="90" t="s">
        <v>736</v>
      </c>
      <c r="G148" s="95">
        <v>300</v>
      </c>
      <c r="H148" s="95">
        <v>300</v>
      </c>
      <c r="I148" s="95">
        <v>300</v>
      </c>
      <c r="J148" s="94">
        <f t="shared" si="2"/>
        <v>100</v>
      </c>
    </row>
    <row r="149" spans="1:10" ht="63">
      <c r="A149" s="89" t="s">
        <v>1459</v>
      </c>
      <c r="B149" s="90">
        <v>901</v>
      </c>
      <c r="C149" s="91">
        <v>9</v>
      </c>
      <c r="D149" s="91">
        <v>9</v>
      </c>
      <c r="E149" s="92" t="s">
        <v>830</v>
      </c>
      <c r="F149" s="90" t="s">
        <v>724</v>
      </c>
      <c r="G149" s="93">
        <v>2474</v>
      </c>
      <c r="H149" s="93">
        <v>2474</v>
      </c>
      <c r="I149" s="93">
        <v>2469.8000000000002</v>
      </c>
      <c r="J149" s="94">
        <f t="shared" si="2"/>
        <v>99.8</v>
      </c>
    </row>
    <row r="150" spans="1:10" ht="31.5">
      <c r="A150" s="89" t="s">
        <v>792</v>
      </c>
      <c r="B150" s="90">
        <v>901</v>
      </c>
      <c r="C150" s="91">
        <v>9</v>
      </c>
      <c r="D150" s="91">
        <v>9</v>
      </c>
      <c r="E150" s="92" t="s">
        <v>830</v>
      </c>
      <c r="F150" s="90" t="s">
        <v>793</v>
      </c>
      <c r="G150" s="95">
        <v>1554</v>
      </c>
      <c r="H150" s="95">
        <v>1554</v>
      </c>
      <c r="I150" s="95">
        <v>1554</v>
      </c>
      <c r="J150" s="94">
        <f t="shared" si="2"/>
        <v>100</v>
      </c>
    </row>
    <row r="151" spans="1:10">
      <c r="A151" s="89" t="s">
        <v>735</v>
      </c>
      <c r="B151" s="90">
        <v>901</v>
      </c>
      <c r="C151" s="91">
        <v>9</v>
      </c>
      <c r="D151" s="91">
        <v>9</v>
      </c>
      <c r="E151" s="92" t="s">
        <v>830</v>
      </c>
      <c r="F151" s="90" t="s">
        <v>736</v>
      </c>
      <c r="G151" s="95">
        <v>920</v>
      </c>
      <c r="H151" s="95">
        <v>920</v>
      </c>
      <c r="I151" s="95">
        <v>915.8</v>
      </c>
      <c r="J151" s="94">
        <f t="shared" si="2"/>
        <v>99.5</v>
      </c>
    </row>
    <row r="152" spans="1:10" ht="78.75">
      <c r="A152" s="89" t="s">
        <v>1460</v>
      </c>
      <c r="B152" s="90">
        <v>901</v>
      </c>
      <c r="C152" s="91">
        <v>9</v>
      </c>
      <c r="D152" s="91">
        <v>9</v>
      </c>
      <c r="E152" s="92" t="s">
        <v>831</v>
      </c>
      <c r="F152" s="90" t="s">
        <v>724</v>
      </c>
      <c r="G152" s="93">
        <v>1752</v>
      </c>
      <c r="H152" s="93">
        <v>1752</v>
      </c>
      <c r="I152" s="93">
        <v>1752</v>
      </c>
      <c r="J152" s="94">
        <f t="shared" si="2"/>
        <v>100</v>
      </c>
    </row>
    <row r="153" spans="1:10" ht="31.5">
      <c r="A153" s="89" t="s">
        <v>740</v>
      </c>
      <c r="B153" s="90">
        <v>901</v>
      </c>
      <c r="C153" s="91">
        <v>9</v>
      </c>
      <c r="D153" s="91">
        <v>9</v>
      </c>
      <c r="E153" s="92" t="s">
        <v>831</v>
      </c>
      <c r="F153" s="90" t="s">
        <v>741</v>
      </c>
      <c r="G153" s="95">
        <v>1752</v>
      </c>
      <c r="H153" s="95">
        <v>1752</v>
      </c>
      <c r="I153" s="95">
        <v>1752</v>
      </c>
      <c r="J153" s="94">
        <f t="shared" si="2"/>
        <v>100</v>
      </c>
    </row>
    <row r="154" spans="1:10" ht="31.5">
      <c r="A154" s="89" t="s">
        <v>1461</v>
      </c>
      <c r="B154" s="90">
        <v>901</v>
      </c>
      <c r="C154" s="91">
        <v>9</v>
      </c>
      <c r="D154" s="91">
        <v>9</v>
      </c>
      <c r="E154" s="92" t="s">
        <v>836</v>
      </c>
      <c r="F154" s="90" t="s">
        <v>724</v>
      </c>
      <c r="G154" s="93">
        <v>15.4</v>
      </c>
      <c r="H154" s="93">
        <v>15.4</v>
      </c>
      <c r="I154" s="93">
        <v>15.4</v>
      </c>
      <c r="J154" s="94">
        <f t="shared" si="2"/>
        <v>100</v>
      </c>
    </row>
    <row r="155" spans="1:10" ht="94.5">
      <c r="A155" s="89" t="s">
        <v>828</v>
      </c>
      <c r="B155" s="90">
        <v>901</v>
      </c>
      <c r="C155" s="91">
        <v>9</v>
      </c>
      <c r="D155" s="91">
        <v>9</v>
      </c>
      <c r="E155" s="92" t="s">
        <v>836</v>
      </c>
      <c r="F155" s="90" t="s">
        <v>829</v>
      </c>
      <c r="G155" s="95">
        <v>15.4</v>
      </c>
      <c r="H155" s="95">
        <v>15.4</v>
      </c>
      <c r="I155" s="95">
        <v>15.4</v>
      </c>
      <c r="J155" s="94">
        <f t="shared" si="2"/>
        <v>100</v>
      </c>
    </row>
    <row r="156" spans="1:10">
      <c r="A156" s="89" t="s">
        <v>951</v>
      </c>
      <c r="B156" s="90">
        <v>901</v>
      </c>
      <c r="C156" s="91">
        <v>10</v>
      </c>
      <c r="D156" s="91" t="s">
        <v>724</v>
      </c>
      <c r="E156" s="92" t="s">
        <v>724</v>
      </c>
      <c r="F156" s="90" t="s">
        <v>724</v>
      </c>
      <c r="G156" s="93">
        <v>2190.9</v>
      </c>
      <c r="H156" s="93">
        <v>2190.9</v>
      </c>
      <c r="I156" s="93">
        <v>2190.9</v>
      </c>
      <c r="J156" s="94">
        <f t="shared" si="2"/>
        <v>100</v>
      </c>
    </row>
    <row r="157" spans="1:10">
      <c r="A157" s="89" t="s">
        <v>710</v>
      </c>
      <c r="B157" s="90">
        <v>901</v>
      </c>
      <c r="C157" s="91">
        <v>10</v>
      </c>
      <c r="D157" s="91">
        <v>4</v>
      </c>
      <c r="E157" s="92" t="s">
        <v>724</v>
      </c>
      <c r="F157" s="90" t="s">
        <v>724</v>
      </c>
      <c r="G157" s="93">
        <v>2190.9</v>
      </c>
      <c r="H157" s="93">
        <v>2190.9</v>
      </c>
      <c r="I157" s="93">
        <v>2190.9</v>
      </c>
      <c r="J157" s="94">
        <f t="shared" si="2"/>
        <v>100</v>
      </c>
    </row>
    <row r="158" spans="1:10" ht="126">
      <c r="A158" s="89" t="s">
        <v>726</v>
      </c>
      <c r="B158" s="90">
        <v>901</v>
      </c>
      <c r="C158" s="91">
        <v>10</v>
      </c>
      <c r="D158" s="91">
        <v>4</v>
      </c>
      <c r="E158" s="92" t="s">
        <v>727</v>
      </c>
      <c r="F158" s="90" t="s">
        <v>724</v>
      </c>
      <c r="G158" s="93">
        <v>2135.3000000000002</v>
      </c>
      <c r="H158" s="93">
        <v>2135.3000000000002</v>
      </c>
      <c r="I158" s="93">
        <v>2135.3000000000002</v>
      </c>
      <c r="J158" s="94">
        <f t="shared" si="2"/>
        <v>100</v>
      </c>
    </row>
    <row r="159" spans="1:10" ht="31.5">
      <c r="A159" s="89" t="s">
        <v>728</v>
      </c>
      <c r="B159" s="90">
        <v>901</v>
      </c>
      <c r="C159" s="91">
        <v>10</v>
      </c>
      <c r="D159" s="91">
        <v>4</v>
      </c>
      <c r="E159" s="92" t="s">
        <v>727</v>
      </c>
      <c r="F159" s="90" t="s">
        <v>729</v>
      </c>
      <c r="G159" s="95">
        <v>1927.2</v>
      </c>
      <c r="H159" s="95">
        <v>1927.2</v>
      </c>
      <c r="I159" s="95">
        <v>1927.2</v>
      </c>
      <c r="J159" s="94">
        <f t="shared" si="2"/>
        <v>100</v>
      </c>
    </row>
    <row r="160" spans="1:10">
      <c r="A160" s="89" t="s">
        <v>1326</v>
      </c>
      <c r="B160" s="90">
        <v>901</v>
      </c>
      <c r="C160" s="91">
        <v>10</v>
      </c>
      <c r="D160" s="91">
        <v>4</v>
      </c>
      <c r="E160" s="92" t="s">
        <v>727</v>
      </c>
      <c r="F160" s="90" t="s">
        <v>1327</v>
      </c>
      <c r="G160" s="95">
        <v>208.1</v>
      </c>
      <c r="H160" s="95">
        <v>208.1</v>
      </c>
      <c r="I160" s="95">
        <v>208.1</v>
      </c>
      <c r="J160" s="94">
        <f t="shared" si="2"/>
        <v>100</v>
      </c>
    </row>
    <row r="161" spans="1:10" ht="110.25">
      <c r="A161" s="89" t="s">
        <v>730</v>
      </c>
      <c r="B161" s="90">
        <v>901</v>
      </c>
      <c r="C161" s="91">
        <v>10</v>
      </c>
      <c r="D161" s="91">
        <v>4</v>
      </c>
      <c r="E161" s="92" t="s">
        <v>731</v>
      </c>
      <c r="F161" s="90" t="s">
        <v>724</v>
      </c>
      <c r="G161" s="93">
        <v>55.6</v>
      </c>
      <c r="H161" s="93">
        <v>55.6</v>
      </c>
      <c r="I161" s="93">
        <v>55.6</v>
      </c>
      <c r="J161" s="94">
        <f t="shared" si="2"/>
        <v>100</v>
      </c>
    </row>
    <row r="162" spans="1:10" ht="31.5">
      <c r="A162" s="89" t="s">
        <v>732</v>
      </c>
      <c r="B162" s="90">
        <v>901</v>
      </c>
      <c r="C162" s="91">
        <v>10</v>
      </c>
      <c r="D162" s="91">
        <v>4</v>
      </c>
      <c r="E162" s="92" t="s">
        <v>731</v>
      </c>
      <c r="F162" s="90" t="s">
        <v>733</v>
      </c>
      <c r="G162" s="95">
        <v>55.6</v>
      </c>
      <c r="H162" s="95">
        <v>55.6</v>
      </c>
      <c r="I162" s="95">
        <v>55.6</v>
      </c>
      <c r="J162" s="94">
        <f t="shared" si="2"/>
        <v>100</v>
      </c>
    </row>
    <row r="163" spans="1:10">
      <c r="A163" s="98" t="s">
        <v>1462</v>
      </c>
      <c r="B163" s="90">
        <v>901</v>
      </c>
      <c r="C163" s="99"/>
      <c r="D163" s="99"/>
      <c r="E163" s="99"/>
      <c r="F163" s="99"/>
      <c r="G163" s="95">
        <v>26534</v>
      </c>
      <c r="H163" s="95">
        <v>26534</v>
      </c>
      <c r="I163" s="95">
        <v>26534</v>
      </c>
      <c r="J163" s="94">
        <f t="shared" si="2"/>
        <v>100</v>
      </c>
    </row>
    <row r="164" spans="1:10">
      <c r="A164" s="89" t="s">
        <v>742</v>
      </c>
      <c r="B164" s="90">
        <v>901</v>
      </c>
      <c r="C164" s="91">
        <v>9</v>
      </c>
      <c r="D164" s="91"/>
      <c r="E164" s="92"/>
      <c r="F164" s="90"/>
      <c r="G164" s="93">
        <v>26534</v>
      </c>
      <c r="H164" s="93">
        <v>26534</v>
      </c>
      <c r="I164" s="93">
        <v>26534</v>
      </c>
      <c r="J164" s="94">
        <f t="shared" si="2"/>
        <v>100</v>
      </c>
    </row>
    <row r="165" spans="1:10">
      <c r="A165" s="89" t="s">
        <v>706</v>
      </c>
      <c r="B165" s="90">
        <v>901</v>
      </c>
      <c r="C165" s="91">
        <v>9</v>
      </c>
      <c r="D165" s="91">
        <v>9</v>
      </c>
      <c r="E165" s="92"/>
      <c r="F165" s="90"/>
      <c r="G165" s="93">
        <v>26534</v>
      </c>
      <c r="H165" s="93">
        <v>26534</v>
      </c>
      <c r="I165" s="93">
        <v>26534</v>
      </c>
      <c r="J165" s="94">
        <f t="shared" si="2"/>
        <v>100</v>
      </c>
    </row>
    <row r="166" spans="1:10" ht="157.5">
      <c r="A166" s="89" t="s">
        <v>1463</v>
      </c>
      <c r="B166" s="90">
        <v>901</v>
      </c>
      <c r="C166" s="91">
        <v>9</v>
      </c>
      <c r="D166" s="91">
        <v>9</v>
      </c>
      <c r="E166" s="92" t="s">
        <v>813</v>
      </c>
      <c r="F166" s="90" t="s">
        <v>724</v>
      </c>
      <c r="G166" s="93">
        <v>26534</v>
      </c>
      <c r="H166" s="93">
        <v>26534</v>
      </c>
      <c r="I166" s="93">
        <v>26534</v>
      </c>
      <c r="J166" s="94">
        <f>I166*100/H166</f>
        <v>100</v>
      </c>
    </row>
    <row r="167" spans="1:10" ht="31.5">
      <c r="A167" s="89" t="s">
        <v>814</v>
      </c>
      <c r="B167" s="90">
        <v>901</v>
      </c>
      <c r="C167" s="91">
        <v>9</v>
      </c>
      <c r="D167" s="91">
        <v>9</v>
      </c>
      <c r="E167" s="92" t="s">
        <v>813</v>
      </c>
      <c r="F167" s="90" t="s">
        <v>815</v>
      </c>
      <c r="G167" s="95">
        <v>26534</v>
      </c>
      <c r="H167" s="95">
        <v>26534</v>
      </c>
      <c r="I167" s="95">
        <v>26534</v>
      </c>
      <c r="J167" s="94">
        <f>I167*100/H167</f>
        <v>100</v>
      </c>
    </row>
    <row r="168" spans="1:10">
      <c r="A168" s="89" t="s">
        <v>484</v>
      </c>
      <c r="B168" s="90">
        <v>902</v>
      </c>
      <c r="C168" s="91" t="s">
        <v>724</v>
      </c>
      <c r="D168" s="91" t="s">
        <v>724</v>
      </c>
      <c r="E168" s="92" t="s">
        <v>724</v>
      </c>
      <c r="F168" s="90" t="s">
        <v>724</v>
      </c>
      <c r="G168" s="93">
        <v>273328.59999999998</v>
      </c>
      <c r="H168" s="93">
        <v>273828.5</v>
      </c>
      <c r="I168" s="93">
        <v>273684.8</v>
      </c>
      <c r="J168" s="94">
        <f t="shared" si="2"/>
        <v>99.9</v>
      </c>
    </row>
    <row r="169" spans="1:10">
      <c r="A169" s="89" t="s">
        <v>725</v>
      </c>
      <c r="B169" s="90">
        <v>902</v>
      </c>
      <c r="C169" s="91">
        <v>7</v>
      </c>
      <c r="D169" s="91" t="s">
        <v>724</v>
      </c>
      <c r="E169" s="92" t="s">
        <v>724</v>
      </c>
      <c r="F169" s="90" t="s">
        <v>724</v>
      </c>
      <c r="G169" s="93">
        <v>18129.099999999999</v>
      </c>
      <c r="H169" s="93">
        <v>18129.099999999999</v>
      </c>
      <c r="I169" s="93">
        <v>18129.099999999999</v>
      </c>
      <c r="J169" s="94">
        <f t="shared" si="2"/>
        <v>100</v>
      </c>
    </row>
    <row r="170" spans="1:10">
      <c r="A170" s="89" t="s">
        <v>694</v>
      </c>
      <c r="B170" s="90">
        <v>902</v>
      </c>
      <c r="C170" s="91">
        <v>7</v>
      </c>
      <c r="D170" s="91">
        <v>4</v>
      </c>
      <c r="E170" s="92" t="s">
        <v>724</v>
      </c>
      <c r="F170" s="90" t="s">
        <v>724</v>
      </c>
      <c r="G170" s="93">
        <v>18129.099999999999</v>
      </c>
      <c r="H170" s="93">
        <v>18129.099999999999</v>
      </c>
      <c r="I170" s="93">
        <v>18129.099999999999</v>
      </c>
      <c r="J170" s="94">
        <f t="shared" si="2"/>
        <v>100</v>
      </c>
    </row>
    <row r="171" spans="1:10" ht="78.75">
      <c r="A171" s="89" t="s">
        <v>745</v>
      </c>
      <c r="B171" s="90">
        <v>902</v>
      </c>
      <c r="C171" s="91">
        <v>7</v>
      </c>
      <c r="D171" s="91">
        <v>4</v>
      </c>
      <c r="E171" s="92" t="s">
        <v>746</v>
      </c>
      <c r="F171" s="90" t="s">
        <v>724</v>
      </c>
      <c r="G171" s="93">
        <v>36</v>
      </c>
      <c r="H171" s="93">
        <v>36</v>
      </c>
      <c r="I171" s="93">
        <v>36</v>
      </c>
      <c r="J171" s="94">
        <f t="shared" si="2"/>
        <v>100</v>
      </c>
    </row>
    <row r="172" spans="1:10">
      <c r="A172" s="89" t="s">
        <v>735</v>
      </c>
      <c r="B172" s="90">
        <v>902</v>
      </c>
      <c r="C172" s="91">
        <v>7</v>
      </c>
      <c r="D172" s="91">
        <v>4</v>
      </c>
      <c r="E172" s="92" t="s">
        <v>746</v>
      </c>
      <c r="F172" s="90" t="s">
        <v>736</v>
      </c>
      <c r="G172" s="95">
        <v>36</v>
      </c>
      <c r="H172" s="95">
        <v>36</v>
      </c>
      <c r="I172" s="95">
        <v>36</v>
      </c>
      <c r="J172" s="94">
        <f t="shared" si="2"/>
        <v>100</v>
      </c>
    </row>
    <row r="173" spans="1:10" ht="78.75">
      <c r="A173" s="89" t="s">
        <v>1464</v>
      </c>
      <c r="B173" s="90">
        <v>902</v>
      </c>
      <c r="C173" s="91">
        <v>7</v>
      </c>
      <c r="D173" s="91">
        <v>4</v>
      </c>
      <c r="E173" s="92" t="s">
        <v>848</v>
      </c>
      <c r="F173" s="90" t="s">
        <v>724</v>
      </c>
      <c r="G173" s="93">
        <v>14</v>
      </c>
      <c r="H173" s="93">
        <v>14</v>
      </c>
      <c r="I173" s="93">
        <v>14</v>
      </c>
      <c r="J173" s="94">
        <f t="shared" si="2"/>
        <v>100</v>
      </c>
    </row>
    <row r="174" spans="1:10">
      <c r="A174" s="89" t="s">
        <v>735</v>
      </c>
      <c r="B174" s="90">
        <v>902</v>
      </c>
      <c r="C174" s="91">
        <v>7</v>
      </c>
      <c r="D174" s="91">
        <v>4</v>
      </c>
      <c r="E174" s="92" t="s">
        <v>848</v>
      </c>
      <c r="F174" s="90" t="s">
        <v>736</v>
      </c>
      <c r="G174" s="95">
        <v>14</v>
      </c>
      <c r="H174" s="95">
        <v>14</v>
      </c>
      <c r="I174" s="95">
        <v>14</v>
      </c>
      <c r="J174" s="94">
        <f t="shared" si="2"/>
        <v>100</v>
      </c>
    </row>
    <row r="175" spans="1:10" ht="63">
      <c r="A175" s="89" t="s">
        <v>846</v>
      </c>
      <c r="B175" s="90">
        <v>902</v>
      </c>
      <c r="C175" s="91">
        <v>7</v>
      </c>
      <c r="D175" s="91">
        <v>4</v>
      </c>
      <c r="E175" s="92" t="s">
        <v>847</v>
      </c>
      <c r="F175" s="90" t="s">
        <v>724</v>
      </c>
      <c r="G175" s="93">
        <v>18079.099999999999</v>
      </c>
      <c r="H175" s="93">
        <v>18079.099999999999</v>
      </c>
      <c r="I175" s="93">
        <v>18079.099999999999</v>
      </c>
      <c r="J175" s="94">
        <f t="shared" si="2"/>
        <v>100</v>
      </c>
    </row>
    <row r="176" spans="1:10" ht="63">
      <c r="A176" s="89" t="s">
        <v>738</v>
      </c>
      <c r="B176" s="90">
        <v>902</v>
      </c>
      <c r="C176" s="91">
        <v>7</v>
      </c>
      <c r="D176" s="91">
        <v>4</v>
      </c>
      <c r="E176" s="92" t="s">
        <v>847</v>
      </c>
      <c r="F176" s="90" t="s">
        <v>739</v>
      </c>
      <c r="G176" s="95">
        <v>16708.2</v>
      </c>
      <c r="H176" s="95">
        <v>16708.2</v>
      </c>
      <c r="I176" s="95">
        <v>16708.2</v>
      </c>
      <c r="J176" s="94">
        <f t="shared" si="2"/>
        <v>100</v>
      </c>
    </row>
    <row r="177" spans="1:10">
      <c r="A177" s="89" t="s">
        <v>735</v>
      </c>
      <c r="B177" s="90">
        <v>902</v>
      </c>
      <c r="C177" s="91">
        <v>7</v>
      </c>
      <c r="D177" s="91">
        <v>4</v>
      </c>
      <c r="E177" s="92" t="s">
        <v>847</v>
      </c>
      <c r="F177" s="90" t="s">
        <v>736</v>
      </c>
      <c r="G177" s="95">
        <v>1370.9</v>
      </c>
      <c r="H177" s="95">
        <v>1370.9</v>
      </c>
      <c r="I177" s="95">
        <v>1370.9</v>
      </c>
      <c r="J177" s="94">
        <f t="shared" si="2"/>
        <v>100</v>
      </c>
    </row>
    <row r="178" spans="1:10" ht="31.5">
      <c r="A178" s="100" t="s">
        <v>1465</v>
      </c>
      <c r="B178" s="90">
        <v>902</v>
      </c>
      <c r="C178" s="91">
        <v>8</v>
      </c>
      <c r="D178" s="91" t="s">
        <v>724</v>
      </c>
      <c r="E178" s="92" t="s">
        <v>724</v>
      </c>
      <c r="F178" s="90" t="s">
        <v>724</v>
      </c>
      <c r="G178" s="93">
        <v>181138.3</v>
      </c>
      <c r="H178" s="93">
        <v>181638.2</v>
      </c>
      <c r="I178" s="93">
        <v>181494.5</v>
      </c>
      <c r="J178" s="94">
        <f t="shared" si="2"/>
        <v>99.9</v>
      </c>
    </row>
    <row r="179" spans="1:10">
      <c r="A179" s="89" t="s">
        <v>698</v>
      </c>
      <c r="B179" s="90">
        <v>902</v>
      </c>
      <c r="C179" s="91">
        <v>8</v>
      </c>
      <c r="D179" s="91">
        <v>1</v>
      </c>
      <c r="E179" s="92" t="s">
        <v>724</v>
      </c>
      <c r="F179" s="90" t="s">
        <v>724</v>
      </c>
      <c r="G179" s="93">
        <v>163259</v>
      </c>
      <c r="H179" s="93">
        <v>163758.9</v>
      </c>
      <c r="I179" s="93">
        <v>163758.9</v>
      </c>
      <c r="J179" s="94">
        <f t="shared" si="2"/>
        <v>100</v>
      </c>
    </row>
    <row r="180" spans="1:10" ht="78.75">
      <c r="A180" s="89" t="s">
        <v>745</v>
      </c>
      <c r="B180" s="90">
        <v>902</v>
      </c>
      <c r="C180" s="91">
        <v>8</v>
      </c>
      <c r="D180" s="91">
        <v>1</v>
      </c>
      <c r="E180" s="92" t="s">
        <v>746</v>
      </c>
      <c r="F180" s="90" t="s">
        <v>724</v>
      </c>
      <c r="G180" s="93">
        <v>2375</v>
      </c>
      <c r="H180" s="93">
        <v>2375</v>
      </c>
      <c r="I180" s="93">
        <v>2375</v>
      </c>
      <c r="J180" s="94">
        <f t="shared" si="2"/>
        <v>100</v>
      </c>
    </row>
    <row r="181" spans="1:10">
      <c r="A181" s="89" t="s">
        <v>735</v>
      </c>
      <c r="B181" s="90">
        <v>902</v>
      </c>
      <c r="C181" s="91">
        <v>8</v>
      </c>
      <c r="D181" s="91">
        <v>1</v>
      </c>
      <c r="E181" s="92" t="s">
        <v>746</v>
      </c>
      <c r="F181" s="90" t="s">
        <v>736</v>
      </c>
      <c r="G181" s="95">
        <v>1925</v>
      </c>
      <c r="H181" s="95">
        <v>1925</v>
      </c>
      <c r="I181" s="95">
        <v>1925</v>
      </c>
      <c r="J181" s="94">
        <f t="shared" si="2"/>
        <v>100</v>
      </c>
    </row>
    <row r="182" spans="1:10">
      <c r="A182" s="89" t="s">
        <v>779</v>
      </c>
      <c r="B182" s="90">
        <v>902</v>
      </c>
      <c r="C182" s="91">
        <v>8</v>
      </c>
      <c r="D182" s="91">
        <v>1</v>
      </c>
      <c r="E182" s="92" t="s">
        <v>746</v>
      </c>
      <c r="F182" s="90" t="s">
        <v>780</v>
      </c>
      <c r="G182" s="95">
        <v>450</v>
      </c>
      <c r="H182" s="95">
        <v>450</v>
      </c>
      <c r="I182" s="95">
        <v>450</v>
      </c>
      <c r="J182" s="94">
        <f t="shared" si="2"/>
        <v>100</v>
      </c>
    </row>
    <row r="183" spans="1:10" ht="78.75">
      <c r="A183" s="89" t="s">
        <v>1464</v>
      </c>
      <c r="B183" s="90">
        <v>902</v>
      </c>
      <c r="C183" s="91">
        <v>8</v>
      </c>
      <c r="D183" s="91">
        <v>1</v>
      </c>
      <c r="E183" s="92" t="s">
        <v>848</v>
      </c>
      <c r="F183" s="90" t="s">
        <v>724</v>
      </c>
      <c r="G183" s="93">
        <v>107</v>
      </c>
      <c r="H183" s="93">
        <v>107</v>
      </c>
      <c r="I183" s="93">
        <v>107</v>
      </c>
      <c r="J183" s="94">
        <f t="shared" si="2"/>
        <v>100</v>
      </c>
    </row>
    <row r="184" spans="1:10">
      <c r="A184" s="89" t="s">
        <v>735</v>
      </c>
      <c r="B184" s="90">
        <v>902</v>
      </c>
      <c r="C184" s="91">
        <v>8</v>
      </c>
      <c r="D184" s="91">
        <v>1</v>
      </c>
      <c r="E184" s="92" t="s">
        <v>848</v>
      </c>
      <c r="F184" s="90" t="s">
        <v>736</v>
      </c>
      <c r="G184" s="95">
        <v>85.6</v>
      </c>
      <c r="H184" s="95">
        <v>85.6</v>
      </c>
      <c r="I184" s="95">
        <v>85.6</v>
      </c>
      <c r="J184" s="94">
        <f t="shared" si="2"/>
        <v>100</v>
      </c>
    </row>
    <row r="185" spans="1:10">
      <c r="A185" s="89" t="s">
        <v>779</v>
      </c>
      <c r="B185" s="90">
        <v>902</v>
      </c>
      <c r="C185" s="91">
        <v>8</v>
      </c>
      <c r="D185" s="91">
        <v>1</v>
      </c>
      <c r="E185" s="92" t="s">
        <v>848</v>
      </c>
      <c r="F185" s="90" t="s">
        <v>780</v>
      </c>
      <c r="G185" s="95">
        <v>21.4</v>
      </c>
      <c r="H185" s="95">
        <v>21.4</v>
      </c>
      <c r="I185" s="95">
        <v>21.4</v>
      </c>
      <c r="J185" s="94">
        <f t="shared" si="2"/>
        <v>100</v>
      </c>
    </row>
    <row r="186" spans="1:10" ht="63">
      <c r="A186" s="89" t="s">
        <v>1466</v>
      </c>
      <c r="B186" s="90">
        <v>902</v>
      </c>
      <c r="C186" s="91">
        <v>8</v>
      </c>
      <c r="D186" s="91">
        <v>1</v>
      </c>
      <c r="E186" s="92" t="s">
        <v>849</v>
      </c>
      <c r="F186" s="90" t="s">
        <v>724</v>
      </c>
      <c r="G186" s="93">
        <v>24020.6</v>
      </c>
      <c r="H186" s="93">
        <v>24020.6</v>
      </c>
      <c r="I186" s="93">
        <v>24020.6</v>
      </c>
      <c r="J186" s="94">
        <f t="shared" si="2"/>
        <v>100</v>
      </c>
    </row>
    <row r="187" spans="1:10" ht="63">
      <c r="A187" s="89" t="s">
        <v>738</v>
      </c>
      <c r="B187" s="90">
        <v>902</v>
      </c>
      <c r="C187" s="91">
        <v>8</v>
      </c>
      <c r="D187" s="91">
        <v>1</v>
      </c>
      <c r="E187" s="92" t="s">
        <v>849</v>
      </c>
      <c r="F187" s="90" t="s">
        <v>739</v>
      </c>
      <c r="G187" s="95">
        <v>23675</v>
      </c>
      <c r="H187" s="95">
        <v>23675</v>
      </c>
      <c r="I187" s="95">
        <v>23675</v>
      </c>
      <c r="J187" s="94">
        <f t="shared" si="2"/>
        <v>100</v>
      </c>
    </row>
    <row r="188" spans="1:10">
      <c r="A188" s="89" t="s">
        <v>735</v>
      </c>
      <c r="B188" s="90">
        <v>902</v>
      </c>
      <c r="C188" s="91">
        <v>8</v>
      </c>
      <c r="D188" s="91">
        <v>1</v>
      </c>
      <c r="E188" s="92" t="s">
        <v>849</v>
      </c>
      <c r="F188" s="90" t="s">
        <v>736</v>
      </c>
      <c r="G188" s="95">
        <v>345.6</v>
      </c>
      <c r="H188" s="95">
        <v>345.6</v>
      </c>
      <c r="I188" s="95">
        <v>345.6</v>
      </c>
      <c r="J188" s="94">
        <f t="shared" si="2"/>
        <v>100</v>
      </c>
    </row>
    <row r="189" spans="1:10" ht="94.5">
      <c r="A189" s="89" t="s">
        <v>1467</v>
      </c>
      <c r="B189" s="90">
        <v>902</v>
      </c>
      <c r="C189" s="91">
        <v>8</v>
      </c>
      <c r="D189" s="91">
        <v>1</v>
      </c>
      <c r="E189" s="92">
        <v>815146</v>
      </c>
      <c r="F189" s="90"/>
      <c r="G189" s="93">
        <v>132</v>
      </c>
      <c r="H189" s="93">
        <v>132</v>
      </c>
      <c r="I189" s="93">
        <v>132</v>
      </c>
      <c r="J189" s="94">
        <f t="shared" si="2"/>
        <v>100</v>
      </c>
    </row>
    <row r="190" spans="1:10">
      <c r="A190" s="89" t="s">
        <v>735</v>
      </c>
      <c r="B190" s="90">
        <v>902</v>
      </c>
      <c r="C190" s="91">
        <v>8</v>
      </c>
      <c r="D190" s="91">
        <v>1</v>
      </c>
      <c r="E190" s="92" t="s">
        <v>850</v>
      </c>
      <c r="F190" s="90" t="s">
        <v>736</v>
      </c>
      <c r="G190" s="95">
        <v>132</v>
      </c>
      <c r="H190" s="95">
        <v>132</v>
      </c>
      <c r="I190" s="95">
        <v>132</v>
      </c>
      <c r="J190" s="94">
        <f t="shared" si="2"/>
        <v>100</v>
      </c>
    </row>
    <row r="191" spans="1:10" ht="94.5">
      <c r="A191" s="89" t="s">
        <v>1468</v>
      </c>
      <c r="B191" s="90">
        <v>902</v>
      </c>
      <c r="C191" s="91">
        <v>8</v>
      </c>
      <c r="D191" s="91">
        <v>1</v>
      </c>
      <c r="E191" s="92" t="s">
        <v>851</v>
      </c>
      <c r="F191" s="90" t="s">
        <v>724</v>
      </c>
      <c r="G191" s="93">
        <v>35617.4</v>
      </c>
      <c r="H191" s="93">
        <v>35617.4</v>
      </c>
      <c r="I191" s="93">
        <v>35617.4</v>
      </c>
      <c r="J191" s="94">
        <f t="shared" si="2"/>
        <v>100</v>
      </c>
    </row>
    <row r="192" spans="1:10" ht="63">
      <c r="A192" s="89" t="s">
        <v>811</v>
      </c>
      <c r="B192" s="90">
        <v>902</v>
      </c>
      <c r="C192" s="91">
        <v>8</v>
      </c>
      <c r="D192" s="91">
        <v>1</v>
      </c>
      <c r="E192" s="92" t="s">
        <v>851</v>
      </c>
      <c r="F192" s="90" t="s">
        <v>812</v>
      </c>
      <c r="G192" s="95">
        <v>30801.599999999999</v>
      </c>
      <c r="H192" s="95">
        <v>30801.599999999999</v>
      </c>
      <c r="I192" s="95">
        <v>30801.599999999999</v>
      </c>
      <c r="J192" s="94">
        <f t="shared" si="2"/>
        <v>100</v>
      </c>
    </row>
    <row r="193" spans="1:10">
      <c r="A193" s="89" t="s">
        <v>779</v>
      </c>
      <c r="B193" s="90">
        <v>902</v>
      </c>
      <c r="C193" s="91">
        <v>8</v>
      </c>
      <c r="D193" s="91">
        <v>1</v>
      </c>
      <c r="E193" s="92" t="s">
        <v>851</v>
      </c>
      <c r="F193" s="90" t="s">
        <v>780</v>
      </c>
      <c r="G193" s="95">
        <v>4815.8</v>
      </c>
      <c r="H193" s="95">
        <v>4815.8</v>
      </c>
      <c r="I193" s="95">
        <v>4815.8</v>
      </c>
      <c r="J193" s="94">
        <f t="shared" si="2"/>
        <v>100</v>
      </c>
    </row>
    <row r="194" spans="1:10" ht="78.75">
      <c r="A194" s="89" t="s">
        <v>1469</v>
      </c>
      <c r="B194" s="90">
        <v>902</v>
      </c>
      <c r="C194" s="91">
        <v>8</v>
      </c>
      <c r="D194" s="91">
        <v>1</v>
      </c>
      <c r="E194" s="92" t="s">
        <v>852</v>
      </c>
      <c r="F194" s="90" t="s">
        <v>724</v>
      </c>
      <c r="G194" s="93">
        <v>32349.8</v>
      </c>
      <c r="H194" s="93">
        <v>32349.8</v>
      </c>
      <c r="I194" s="93">
        <v>32349.8</v>
      </c>
      <c r="J194" s="94">
        <f t="shared" si="2"/>
        <v>100</v>
      </c>
    </row>
    <row r="195" spans="1:10" ht="63">
      <c r="A195" s="89" t="s">
        <v>738</v>
      </c>
      <c r="B195" s="90">
        <v>902</v>
      </c>
      <c r="C195" s="91">
        <v>8</v>
      </c>
      <c r="D195" s="91">
        <v>1</v>
      </c>
      <c r="E195" s="92" t="s">
        <v>852</v>
      </c>
      <c r="F195" s="90" t="s">
        <v>739</v>
      </c>
      <c r="G195" s="95">
        <v>22068.9</v>
      </c>
      <c r="H195" s="95">
        <v>22068.9</v>
      </c>
      <c r="I195" s="95">
        <v>22068.9</v>
      </c>
      <c r="J195" s="94">
        <f t="shared" si="2"/>
        <v>100</v>
      </c>
    </row>
    <row r="196" spans="1:10">
      <c r="A196" s="89" t="s">
        <v>735</v>
      </c>
      <c r="B196" s="90">
        <v>902</v>
      </c>
      <c r="C196" s="91">
        <v>8</v>
      </c>
      <c r="D196" s="91">
        <v>1</v>
      </c>
      <c r="E196" s="92" t="s">
        <v>852</v>
      </c>
      <c r="F196" s="90" t="s">
        <v>736</v>
      </c>
      <c r="G196" s="95">
        <v>989.4</v>
      </c>
      <c r="H196" s="95">
        <v>989.4</v>
      </c>
      <c r="I196" s="95">
        <v>989.4</v>
      </c>
      <c r="J196" s="94">
        <f t="shared" si="2"/>
        <v>100</v>
      </c>
    </row>
    <row r="197" spans="1:10" ht="63">
      <c r="A197" s="89" t="s">
        <v>811</v>
      </c>
      <c r="B197" s="90">
        <v>902</v>
      </c>
      <c r="C197" s="91">
        <v>8</v>
      </c>
      <c r="D197" s="91">
        <v>1</v>
      </c>
      <c r="E197" s="92" t="s">
        <v>852</v>
      </c>
      <c r="F197" s="90" t="s">
        <v>812</v>
      </c>
      <c r="G197" s="95">
        <v>8915.7000000000007</v>
      </c>
      <c r="H197" s="95">
        <v>8915.7000000000007</v>
      </c>
      <c r="I197" s="95">
        <v>8915.7000000000007</v>
      </c>
      <c r="J197" s="94">
        <f t="shared" si="2"/>
        <v>100</v>
      </c>
    </row>
    <row r="198" spans="1:10">
      <c r="A198" s="89" t="s">
        <v>779</v>
      </c>
      <c r="B198" s="90">
        <v>902</v>
      </c>
      <c r="C198" s="91">
        <v>8</v>
      </c>
      <c r="D198" s="91">
        <v>1</v>
      </c>
      <c r="E198" s="92" t="s">
        <v>852</v>
      </c>
      <c r="F198" s="90" t="s">
        <v>780</v>
      </c>
      <c r="G198" s="95">
        <v>375.8</v>
      </c>
      <c r="H198" s="95">
        <v>375.8</v>
      </c>
      <c r="I198" s="95">
        <v>375.8</v>
      </c>
      <c r="J198" s="94">
        <f t="shared" si="2"/>
        <v>100</v>
      </c>
    </row>
    <row r="199" spans="1:10" ht="78.75">
      <c r="A199" s="89" t="s">
        <v>1470</v>
      </c>
      <c r="B199" s="90">
        <v>902</v>
      </c>
      <c r="C199" s="91">
        <v>8</v>
      </c>
      <c r="D199" s="91">
        <v>1</v>
      </c>
      <c r="E199" s="92" t="s">
        <v>853</v>
      </c>
      <c r="F199" s="90" t="s">
        <v>724</v>
      </c>
      <c r="G199" s="93">
        <v>14162.4</v>
      </c>
      <c r="H199" s="93">
        <v>14162.4</v>
      </c>
      <c r="I199" s="93">
        <v>14162.4</v>
      </c>
      <c r="J199" s="94">
        <f t="shared" si="2"/>
        <v>100</v>
      </c>
    </row>
    <row r="200" spans="1:10" ht="63">
      <c r="A200" s="89" t="s">
        <v>738</v>
      </c>
      <c r="B200" s="90">
        <v>902</v>
      </c>
      <c r="C200" s="91">
        <v>8</v>
      </c>
      <c r="D200" s="91">
        <v>1</v>
      </c>
      <c r="E200" s="92" t="s">
        <v>853</v>
      </c>
      <c r="F200" s="90" t="s">
        <v>739</v>
      </c>
      <c r="G200" s="95">
        <v>8630.5</v>
      </c>
      <c r="H200" s="95">
        <v>8630.5</v>
      </c>
      <c r="I200" s="95">
        <v>8630.5</v>
      </c>
      <c r="J200" s="94">
        <f t="shared" si="2"/>
        <v>100</v>
      </c>
    </row>
    <row r="201" spans="1:10">
      <c r="A201" s="89" t="s">
        <v>735</v>
      </c>
      <c r="B201" s="90">
        <v>902</v>
      </c>
      <c r="C201" s="91">
        <v>8</v>
      </c>
      <c r="D201" s="91">
        <v>1</v>
      </c>
      <c r="E201" s="92" t="s">
        <v>853</v>
      </c>
      <c r="F201" s="90" t="s">
        <v>736</v>
      </c>
      <c r="G201" s="95">
        <v>5531.9</v>
      </c>
      <c r="H201" s="95">
        <v>5531.9</v>
      </c>
      <c r="I201" s="95">
        <v>5531.9</v>
      </c>
      <c r="J201" s="94">
        <f t="shared" si="2"/>
        <v>100</v>
      </c>
    </row>
    <row r="202" spans="1:10" ht="78.75">
      <c r="A202" s="89" t="s">
        <v>1471</v>
      </c>
      <c r="B202" s="90">
        <v>902</v>
      </c>
      <c r="C202" s="91">
        <v>8</v>
      </c>
      <c r="D202" s="91">
        <v>1</v>
      </c>
      <c r="E202" s="92" t="s">
        <v>1472</v>
      </c>
      <c r="F202" s="90" t="s">
        <v>724</v>
      </c>
      <c r="G202" s="93">
        <v>7234</v>
      </c>
      <c r="H202" s="93">
        <v>7234</v>
      </c>
      <c r="I202" s="93">
        <v>7234</v>
      </c>
      <c r="J202" s="94">
        <f t="shared" si="2"/>
        <v>100</v>
      </c>
    </row>
    <row r="203" spans="1:10">
      <c r="A203" s="89" t="s">
        <v>735</v>
      </c>
      <c r="B203" s="90">
        <v>902</v>
      </c>
      <c r="C203" s="91">
        <v>8</v>
      </c>
      <c r="D203" s="91">
        <v>1</v>
      </c>
      <c r="E203" s="92" t="s">
        <v>1472</v>
      </c>
      <c r="F203" s="90" t="s">
        <v>736</v>
      </c>
      <c r="G203" s="95">
        <v>6000</v>
      </c>
      <c r="H203" s="95">
        <v>6000</v>
      </c>
      <c r="I203" s="95">
        <v>6000</v>
      </c>
      <c r="J203" s="94">
        <f t="shared" si="2"/>
        <v>100</v>
      </c>
    </row>
    <row r="204" spans="1:10">
      <c r="A204" s="89" t="s">
        <v>779</v>
      </c>
      <c r="B204" s="90">
        <v>902</v>
      </c>
      <c r="C204" s="91">
        <v>8</v>
      </c>
      <c r="D204" s="91">
        <v>1</v>
      </c>
      <c r="E204" s="92" t="s">
        <v>1472</v>
      </c>
      <c r="F204" s="90" t="s">
        <v>780</v>
      </c>
      <c r="G204" s="95">
        <v>1234</v>
      </c>
      <c r="H204" s="95">
        <v>1234</v>
      </c>
      <c r="I204" s="95">
        <v>1234</v>
      </c>
      <c r="J204" s="94">
        <f t="shared" ref="J204:J255" si="3">I204*100/H204</f>
        <v>100</v>
      </c>
    </row>
    <row r="205" spans="1:10" ht="63">
      <c r="A205" s="89" t="s">
        <v>1473</v>
      </c>
      <c r="B205" s="90">
        <v>902</v>
      </c>
      <c r="C205" s="91">
        <v>8</v>
      </c>
      <c r="D205" s="91">
        <v>1</v>
      </c>
      <c r="E205" s="92" t="s">
        <v>854</v>
      </c>
      <c r="F205" s="90" t="s">
        <v>724</v>
      </c>
      <c r="G205" s="93">
        <v>250</v>
      </c>
      <c r="H205" s="93">
        <v>250</v>
      </c>
      <c r="I205" s="93">
        <v>250</v>
      </c>
      <c r="J205" s="94">
        <f t="shared" si="3"/>
        <v>100</v>
      </c>
    </row>
    <row r="206" spans="1:10" ht="31.5">
      <c r="A206" s="89" t="s">
        <v>855</v>
      </c>
      <c r="B206" s="90">
        <v>902</v>
      </c>
      <c r="C206" s="91">
        <v>8</v>
      </c>
      <c r="D206" s="91">
        <v>1</v>
      </c>
      <c r="E206" s="92" t="s">
        <v>854</v>
      </c>
      <c r="F206" s="90" t="s">
        <v>856</v>
      </c>
      <c r="G206" s="95">
        <v>250</v>
      </c>
      <c r="H206" s="95">
        <v>250</v>
      </c>
      <c r="I206" s="95">
        <v>250</v>
      </c>
      <c r="J206" s="94">
        <f t="shared" si="3"/>
        <v>100</v>
      </c>
    </row>
    <row r="207" spans="1:10" ht="63">
      <c r="A207" s="89" t="s">
        <v>1474</v>
      </c>
      <c r="B207" s="90">
        <v>902</v>
      </c>
      <c r="C207" s="91">
        <v>8</v>
      </c>
      <c r="D207" s="91">
        <v>1</v>
      </c>
      <c r="E207" s="92" t="s">
        <v>857</v>
      </c>
      <c r="F207" s="90" t="s">
        <v>724</v>
      </c>
      <c r="G207" s="93">
        <v>150</v>
      </c>
      <c r="H207" s="93">
        <v>150</v>
      </c>
      <c r="I207" s="93">
        <v>150</v>
      </c>
      <c r="J207" s="94">
        <f t="shared" si="3"/>
        <v>100</v>
      </c>
    </row>
    <row r="208" spans="1:10" ht="31.5">
      <c r="A208" s="89" t="s">
        <v>855</v>
      </c>
      <c r="B208" s="90">
        <v>902</v>
      </c>
      <c r="C208" s="91">
        <v>8</v>
      </c>
      <c r="D208" s="91">
        <v>1</v>
      </c>
      <c r="E208" s="92" t="s">
        <v>857</v>
      </c>
      <c r="F208" s="90" t="s">
        <v>856</v>
      </c>
      <c r="G208" s="95">
        <v>150</v>
      </c>
      <c r="H208" s="95">
        <v>150</v>
      </c>
      <c r="I208" s="95">
        <v>150</v>
      </c>
      <c r="J208" s="94">
        <f t="shared" si="3"/>
        <v>100</v>
      </c>
    </row>
    <row r="209" spans="1:10" ht="63">
      <c r="A209" s="89" t="s">
        <v>1475</v>
      </c>
      <c r="B209" s="90">
        <v>902</v>
      </c>
      <c r="C209" s="91">
        <v>8</v>
      </c>
      <c r="D209" s="91">
        <v>1</v>
      </c>
      <c r="E209" s="92" t="s">
        <v>861</v>
      </c>
      <c r="F209" s="90" t="s">
        <v>724</v>
      </c>
      <c r="G209" s="93">
        <v>750</v>
      </c>
      <c r="H209" s="93">
        <v>750</v>
      </c>
      <c r="I209" s="93">
        <v>750</v>
      </c>
      <c r="J209" s="94">
        <f t="shared" si="3"/>
        <v>100</v>
      </c>
    </row>
    <row r="210" spans="1:10">
      <c r="A210" s="89" t="s">
        <v>735</v>
      </c>
      <c r="B210" s="90">
        <v>902</v>
      </c>
      <c r="C210" s="91">
        <v>8</v>
      </c>
      <c r="D210" s="91">
        <v>1</v>
      </c>
      <c r="E210" s="92" t="s">
        <v>861</v>
      </c>
      <c r="F210" s="90" t="s">
        <v>736</v>
      </c>
      <c r="G210" s="95">
        <v>750</v>
      </c>
      <c r="H210" s="95">
        <v>750</v>
      </c>
      <c r="I210" s="95">
        <v>750</v>
      </c>
      <c r="J210" s="94">
        <f t="shared" si="3"/>
        <v>100</v>
      </c>
    </row>
    <row r="211" spans="1:10" ht="94.5">
      <c r="A211" s="89" t="s">
        <v>1476</v>
      </c>
      <c r="B211" s="90">
        <v>902</v>
      </c>
      <c r="C211" s="91">
        <v>8</v>
      </c>
      <c r="D211" s="91">
        <v>1</v>
      </c>
      <c r="E211" s="92" t="s">
        <v>864</v>
      </c>
      <c r="F211" s="90" t="s">
        <v>724</v>
      </c>
      <c r="G211" s="93">
        <v>1000</v>
      </c>
      <c r="H211" s="93">
        <v>1000</v>
      </c>
      <c r="I211" s="93">
        <v>1000</v>
      </c>
      <c r="J211" s="94">
        <f t="shared" si="3"/>
        <v>100</v>
      </c>
    </row>
    <row r="212" spans="1:10" ht="31.5">
      <c r="A212" s="89" t="s">
        <v>855</v>
      </c>
      <c r="B212" s="90">
        <v>902</v>
      </c>
      <c r="C212" s="91">
        <v>8</v>
      </c>
      <c r="D212" s="91">
        <v>1</v>
      </c>
      <c r="E212" s="92" t="s">
        <v>864</v>
      </c>
      <c r="F212" s="90" t="s">
        <v>856</v>
      </c>
      <c r="G212" s="95">
        <v>1000</v>
      </c>
      <c r="H212" s="95">
        <v>1000</v>
      </c>
      <c r="I212" s="95">
        <v>1000</v>
      </c>
      <c r="J212" s="94">
        <f t="shared" si="3"/>
        <v>100</v>
      </c>
    </row>
    <row r="213" spans="1:10" ht="78.75">
      <c r="A213" s="89" t="s">
        <v>1477</v>
      </c>
      <c r="B213" s="90">
        <v>902</v>
      </c>
      <c r="C213" s="91">
        <v>8</v>
      </c>
      <c r="D213" s="91">
        <v>1</v>
      </c>
      <c r="E213" s="92" t="s">
        <v>868</v>
      </c>
      <c r="F213" s="90" t="s">
        <v>724</v>
      </c>
      <c r="G213" s="93">
        <v>41239.5</v>
      </c>
      <c r="H213" s="93">
        <v>41239.5</v>
      </c>
      <c r="I213" s="93">
        <v>41239.5</v>
      </c>
      <c r="J213" s="94">
        <f t="shared" si="3"/>
        <v>100</v>
      </c>
    </row>
    <row r="214" spans="1:10" ht="63">
      <c r="A214" s="89" t="s">
        <v>738</v>
      </c>
      <c r="B214" s="90">
        <v>902</v>
      </c>
      <c r="C214" s="91">
        <v>8</v>
      </c>
      <c r="D214" s="91">
        <v>1</v>
      </c>
      <c r="E214" s="92" t="s">
        <v>868</v>
      </c>
      <c r="F214" s="90" t="s">
        <v>739</v>
      </c>
      <c r="G214" s="95">
        <v>36734</v>
      </c>
      <c r="H214" s="95">
        <v>36734</v>
      </c>
      <c r="I214" s="95">
        <v>36734</v>
      </c>
      <c r="J214" s="94">
        <f t="shared" si="3"/>
        <v>100</v>
      </c>
    </row>
    <row r="215" spans="1:10">
      <c r="A215" s="89" t="s">
        <v>735</v>
      </c>
      <c r="B215" s="90">
        <v>902</v>
      </c>
      <c r="C215" s="91">
        <v>8</v>
      </c>
      <c r="D215" s="91">
        <v>1</v>
      </c>
      <c r="E215" s="92" t="s">
        <v>868</v>
      </c>
      <c r="F215" s="90" t="s">
        <v>736</v>
      </c>
      <c r="G215" s="95">
        <v>1638.5</v>
      </c>
      <c r="H215" s="95">
        <v>1638.5</v>
      </c>
      <c r="I215" s="95">
        <v>1638.5</v>
      </c>
      <c r="J215" s="94">
        <f t="shared" si="3"/>
        <v>100</v>
      </c>
    </row>
    <row r="216" spans="1:10" ht="63">
      <c r="A216" s="89" t="s">
        <v>811</v>
      </c>
      <c r="B216" s="90">
        <v>902</v>
      </c>
      <c r="C216" s="91">
        <v>8</v>
      </c>
      <c r="D216" s="91">
        <v>1</v>
      </c>
      <c r="E216" s="92" t="s">
        <v>868</v>
      </c>
      <c r="F216" s="90" t="s">
        <v>812</v>
      </c>
      <c r="G216" s="95">
        <v>1936.3</v>
      </c>
      <c r="H216" s="95">
        <v>1936.3</v>
      </c>
      <c r="I216" s="95">
        <v>1936.3</v>
      </c>
      <c r="J216" s="94">
        <f t="shared" si="3"/>
        <v>100</v>
      </c>
    </row>
    <row r="217" spans="1:10">
      <c r="A217" s="89" t="s">
        <v>779</v>
      </c>
      <c r="B217" s="90">
        <v>902</v>
      </c>
      <c r="C217" s="91">
        <v>8</v>
      </c>
      <c r="D217" s="91">
        <v>1</v>
      </c>
      <c r="E217" s="92" t="s">
        <v>868</v>
      </c>
      <c r="F217" s="90" t="s">
        <v>780</v>
      </c>
      <c r="G217" s="95">
        <v>930.7</v>
      </c>
      <c r="H217" s="95">
        <v>930.7</v>
      </c>
      <c r="I217" s="95">
        <v>930.7</v>
      </c>
      <c r="J217" s="94">
        <f t="shared" si="3"/>
        <v>100</v>
      </c>
    </row>
    <row r="218" spans="1:10" ht="94.5">
      <c r="A218" s="89" t="s">
        <v>1478</v>
      </c>
      <c r="B218" s="90">
        <v>902</v>
      </c>
      <c r="C218" s="91">
        <v>8</v>
      </c>
      <c r="D218" s="91">
        <v>1</v>
      </c>
      <c r="E218" s="92" t="s">
        <v>869</v>
      </c>
      <c r="F218" s="90" t="s">
        <v>724</v>
      </c>
      <c r="G218" s="93">
        <v>120</v>
      </c>
      <c r="H218" s="93">
        <v>120</v>
      </c>
      <c r="I218" s="93">
        <v>120</v>
      </c>
      <c r="J218" s="94">
        <f t="shared" si="3"/>
        <v>100</v>
      </c>
    </row>
    <row r="219" spans="1:10" ht="31.5">
      <c r="A219" s="89" t="s">
        <v>855</v>
      </c>
      <c r="B219" s="90">
        <v>902</v>
      </c>
      <c r="C219" s="91">
        <v>8</v>
      </c>
      <c r="D219" s="91">
        <v>1</v>
      </c>
      <c r="E219" s="92" t="s">
        <v>869</v>
      </c>
      <c r="F219" s="90" t="s">
        <v>856</v>
      </c>
      <c r="G219" s="95">
        <v>120</v>
      </c>
      <c r="H219" s="95">
        <v>120</v>
      </c>
      <c r="I219" s="95">
        <v>120</v>
      </c>
      <c r="J219" s="94">
        <f t="shared" si="3"/>
        <v>100</v>
      </c>
    </row>
    <row r="220" spans="1:10" ht="78.75">
      <c r="A220" s="89" t="s">
        <v>1479</v>
      </c>
      <c r="B220" s="90">
        <v>902</v>
      </c>
      <c r="C220" s="91">
        <v>8</v>
      </c>
      <c r="D220" s="91">
        <v>1</v>
      </c>
      <c r="E220" s="92" t="s">
        <v>1480</v>
      </c>
      <c r="F220" s="90" t="s">
        <v>724</v>
      </c>
      <c r="G220" s="93">
        <v>330</v>
      </c>
      <c r="H220" s="93">
        <v>330</v>
      </c>
      <c r="I220" s="93">
        <v>330</v>
      </c>
      <c r="J220" s="94">
        <f t="shared" si="3"/>
        <v>100</v>
      </c>
    </row>
    <row r="221" spans="1:10" ht="31.5">
      <c r="A221" s="89" t="s">
        <v>855</v>
      </c>
      <c r="B221" s="90">
        <v>902</v>
      </c>
      <c r="C221" s="91">
        <v>8</v>
      </c>
      <c r="D221" s="91">
        <v>1</v>
      </c>
      <c r="E221" s="92" t="s">
        <v>1480</v>
      </c>
      <c r="F221" s="90" t="s">
        <v>856</v>
      </c>
      <c r="G221" s="95">
        <v>330</v>
      </c>
      <c r="H221" s="95">
        <v>330</v>
      </c>
      <c r="I221" s="95">
        <v>330</v>
      </c>
      <c r="J221" s="94">
        <f t="shared" si="3"/>
        <v>100</v>
      </c>
    </row>
    <row r="222" spans="1:10" ht="78.75">
      <c r="A222" s="89" t="s">
        <v>1481</v>
      </c>
      <c r="B222" s="90">
        <v>902</v>
      </c>
      <c r="C222" s="91">
        <v>8</v>
      </c>
      <c r="D222" s="91">
        <v>1</v>
      </c>
      <c r="E222" s="92" t="s">
        <v>1482</v>
      </c>
      <c r="F222" s="90" t="s">
        <v>724</v>
      </c>
      <c r="G222" s="93">
        <v>211</v>
      </c>
      <c r="H222" s="93">
        <v>211</v>
      </c>
      <c r="I222" s="93">
        <v>211</v>
      </c>
      <c r="J222" s="94">
        <f t="shared" si="3"/>
        <v>100</v>
      </c>
    </row>
    <row r="223" spans="1:10">
      <c r="A223" s="89" t="s">
        <v>735</v>
      </c>
      <c r="B223" s="90">
        <v>902</v>
      </c>
      <c r="C223" s="91">
        <v>8</v>
      </c>
      <c r="D223" s="91">
        <v>1</v>
      </c>
      <c r="E223" s="92" t="s">
        <v>1482</v>
      </c>
      <c r="F223" s="90" t="s">
        <v>736</v>
      </c>
      <c r="G223" s="95">
        <v>211</v>
      </c>
      <c r="H223" s="95">
        <v>211</v>
      </c>
      <c r="I223" s="95">
        <v>211</v>
      </c>
      <c r="J223" s="94">
        <f t="shared" si="3"/>
        <v>100</v>
      </c>
    </row>
    <row r="224" spans="1:10" ht="157.5">
      <c r="A224" s="89" t="s">
        <v>1483</v>
      </c>
      <c r="B224" s="90">
        <v>902</v>
      </c>
      <c r="C224" s="91">
        <v>8</v>
      </c>
      <c r="D224" s="91">
        <v>1</v>
      </c>
      <c r="E224" s="92" t="s">
        <v>870</v>
      </c>
      <c r="F224" s="90" t="s">
        <v>724</v>
      </c>
      <c r="G224" s="93">
        <v>1459.4</v>
      </c>
      <c r="H224" s="93">
        <v>1459.3</v>
      </c>
      <c r="I224" s="93">
        <v>1459.3</v>
      </c>
      <c r="J224" s="94">
        <f t="shared" si="3"/>
        <v>100</v>
      </c>
    </row>
    <row r="225" spans="1:10" ht="31.5">
      <c r="A225" s="89" t="s">
        <v>788</v>
      </c>
      <c r="B225" s="90">
        <v>902</v>
      </c>
      <c r="C225" s="91">
        <v>8</v>
      </c>
      <c r="D225" s="91">
        <v>1</v>
      </c>
      <c r="E225" s="92" t="s">
        <v>870</v>
      </c>
      <c r="F225" s="90" t="s">
        <v>789</v>
      </c>
      <c r="G225" s="95">
        <v>1396.9</v>
      </c>
      <c r="H225" s="95">
        <v>1396.8</v>
      </c>
      <c r="I225" s="95">
        <v>1396.8</v>
      </c>
      <c r="J225" s="94">
        <f t="shared" si="3"/>
        <v>100</v>
      </c>
    </row>
    <row r="226" spans="1:10" ht="31.5">
      <c r="A226" s="89" t="s">
        <v>790</v>
      </c>
      <c r="B226" s="90">
        <v>902</v>
      </c>
      <c r="C226" s="91">
        <v>8</v>
      </c>
      <c r="D226" s="91">
        <v>1</v>
      </c>
      <c r="E226" s="92" t="s">
        <v>870</v>
      </c>
      <c r="F226" s="90" t="s">
        <v>791</v>
      </c>
      <c r="G226" s="95">
        <v>62.5</v>
      </c>
      <c r="H226" s="95">
        <v>62.5</v>
      </c>
      <c r="I226" s="95">
        <v>62.5</v>
      </c>
      <c r="J226" s="94">
        <f t="shared" si="3"/>
        <v>100</v>
      </c>
    </row>
    <row r="227" spans="1:10" ht="78.75">
      <c r="A227" s="89" t="s">
        <v>1484</v>
      </c>
      <c r="B227" s="90">
        <v>902</v>
      </c>
      <c r="C227" s="91">
        <v>8</v>
      </c>
      <c r="D227" s="91">
        <v>1</v>
      </c>
      <c r="E227" s="92" t="s">
        <v>871</v>
      </c>
      <c r="F227" s="90" t="s">
        <v>724</v>
      </c>
      <c r="G227" s="93">
        <v>1750.9</v>
      </c>
      <c r="H227" s="93">
        <v>1750.9</v>
      </c>
      <c r="I227" s="93">
        <v>1750.9</v>
      </c>
      <c r="J227" s="94">
        <f t="shared" si="3"/>
        <v>100</v>
      </c>
    </row>
    <row r="228" spans="1:10" ht="63">
      <c r="A228" s="89" t="s">
        <v>811</v>
      </c>
      <c r="B228" s="90">
        <v>902</v>
      </c>
      <c r="C228" s="91">
        <v>8</v>
      </c>
      <c r="D228" s="91">
        <v>1</v>
      </c>
      <c r="E228" s="92" t="s">
        <v>871</v>
      </c>
      <c r="F228" s="90" t="s">
        <v>812</v>
      </c>
      <c r="G228" s="95">
        <v>1676.8</v>
      </c>
      <c r="H228" s="95">
        <v>1676.8</v>
      </c>
      <c r="I228" s="95">
        <v>1676.8</v>
      </c>
      <c r="J228" s="94">
        <f t="shared" si="3"/>
        <v>100</v>
      </c>
    </row>
    <row r="229" spans="1:10">
      <c r="A229" s="89" t="s">
        <v>779</v>
      </c>
      <c r="B229" s="90">
        <v>902</v>
      </c>
      <c r="C229" s="91">
        <v>8</v>
      </c>
      <c r="D229" s="91">
        <v>1</v>
      </c>
      <c r="E229" s="92" t="s">
        <v>871</v>
      </c>
      <c r="F229" s="90" t="s">
        <v>780</v>
      </c>
      <c r="G229" s="95">
        <v>74.099999999999994</v>
      </c>
      <c r="H229" s="95">
        <v>74.099999999999994</v>
      </c>
      <c r="I229" s="95">
        <v>74.099999999999994</v>
      </c>
      <c r="J229" s="94">
        <f t="shared" si="3"/>
        <v>100</v>
      </c>
    </row>
    <row r="230" spans="1:10">
      <c r="A230" s="89" t="s">
        <v>872</v>
      </c>
      <c r="B230" s="90">
        <v>902</v>
      </c>
      <c r="C230" s="91">
        <v>8</v>
      </c>
      <c r="D230" s="91">
        <v>1</v>
      </c>
      <c r="E230" s="92" t="s">
        <v>873</v>
      </c>
      <c r="F230" s="90"/>
      <c r="G230" s="93"/>
      <c r="H230" s="93">
        <v>500</v>
      </c>
      <c r="I230" s="93">
        <v>500</v>
      </c>
      <c r="J230" s="94">
        <f t="shared" si="3"/>
        <v>100</v>
      </c>
    </row>
    <row r="231" spans="1:10">
      <c r="A231" s="89" t="s">
        <v>779</v>
      </c>
      <c r="B231" s="90">
        <v>902</v>
      </c>
      <c r="C231" s="91">
        <v>8</v>
      </c>
      <c r="D231" s="91">
        <v>1</v>
      </c>
      <c r="E231" s="92" t="s">
        <v>873</v>
      </c>
      <c r="F231" s="90" t="s">
        <v>780</v>
      </c>
      <c r="G231" s="95"/>
      <c r="H231" s="95">
        <v>500</v>
      </c>
      <c r="I231" s="95">
        <v>500</v>
      </c>
      <c r="J231" s="94">
        <f t="shared" si="3"/>
        <v>100</v>
      </c>
    </row>
    <row r="232" spans="1:10">
      <c r="A232" s="89" t="s">
        <v>699</v>
      </c>
      <c r="B232" s="90">
        <v>902</v>
      </c>
      <c r="C232" s="91">
        <v>8</v>
      </c>
      <c r="D232" s="91">
        <v>4</v>
      </c>
      <c r="E232" s="92" t="s">
        <v>724</v>
      </c>
      <c r="F232" s="90" t="s">
        <v>724</v>
      </c>
      <c r="G232" s="93">
        <v>17879.3</v>
      </c>
      <c r="H232" s="93">
        <v>17879.3</v>
      </c>
      <c r="I232" s="93">
        <v>17735.599999999999</v>
      </c>
      <c r="J232" s="94">
        <f t="shared" si="3"/>
        <v>99.2</v>
      </c>
    </row>
    <row r="233" spans="1:10" ht="47.25">
      <c r="A233" s="89" t="s">
        <v>1485</v>
      </c>
      <c r="B233" s="90">
        <v>902</v>
      </c>
      <c r="C233" s="91">
        <v>8</v>
      </c>
      <c r="D233" s="91">
        <v>4</v>
      </c>
      <c r="E233" s="92" t="s">
        <v>874</v>
      </c>
      <c r="F233" s="90"/>
      <c r="G233" s="93">
        <v>12658.1</v>
      </c>
      <c r="H233" s="93">
        <v>12658.1</v>
      </c>
      <c r="I233" s="93">
        <v>12514.4</v>
      </c>
      <c r="J233" s="94">
        <f t="shared" si="3"/>
        <v>98.9</v>
      </c>
    </row>
    <row r="234" spans="1:10" ht="31.5">
      <c r="A234" s="89" t="s">
        <v>788</v>
      </c>
      <c r="B234" s="90">
        <v>902</v>
      </c>
      <c r="C234" s="91">
        <v>8</v>
      </c>
      <c r="D234" s="91">
        <v>4</v>
      </c>
      <c r="E234" s="92" t="s">
        <v>874</v>
      </c>
      <c r="F234" s="90" t="s">
        <v>789</v>
      </c>
      <c r="G234" s="95">
        <v>10658.9</v>
      </c>
      <c r="H234" s="95">
        <v>10658.9</v>
      </c>
      <c r="I234" s="95">
        <v>10528</v>
      </c>
      <c r="J234" s="94">
        <f t="shared" si="3"/>
        <v>98.8</v>
      </c>
    </row>
    <row r="235" spans="1:10" ht="31.5">
      <c r="A235" s="89" t="s">
        <v>790</v>
      </c>
      <c r="B235" s="90">
        <v>902</v>
      </c>
      <c r="C235" s="91">
        <v>8</v>
      </c>
      <c r="D235" s="91">
        <v>4</v>
      </c>
      <c r="E235" s="92" t="s">
        <v>874</v>
      </c>
      <c r="F235" s="90" t="s">
        <v>791</v>
      </c>
      <c r="G235" s="95">
        <v>325</v>
      </c>
      <c r="H235" s="95">
        <v>325</v>
      </c>
      <c r="I235" s="95">
        <v>325</v>
      </c>
      <c r="J235" s="94">
        <f t="shared" si="3"/>
        <v>100</v>
      </c>
    </row>
    <row r="236" spans="1:10" ht="31.5">
      <c r="A236" s="89" t="s">
        <v>792</v>
      </c>
      <c r="B236" s="90">
        <v>902</v>
      </c>
      <c r="C236" s="91">
        <v>8</v>
      </c>
      <c r="D236" s="91">
        <v>4</v>
      </c>
      <c r="E236" s="92" t="s">
        <v>874</v>
      </c>
      <c r="F236" s="90" t="s">
        <v>793</v>
      </c>
      <c r="G236" s="95">
        <v>586.29999999999995</v>
      </c>
      <c r="H236" s="95">
        <v>586.29999999999995</v>
      </c>
      <c r="I236" s="95">
        <v>586.29999999999995</v>
      </c>
      <c r="J236" s="94">
        <f t="shared" si="3"/>
        <v>100</v>
      </c>
    </row>
    <row r="237" spans="1:10" ht="31.5">
      <c r="A237" s="89" t="s">
        <v>740</v>
      </c>
      <c r="B237" s="90">
        <v>902</v>
      </c>
      <c r="C237" s="91">
        <v>8</v>
      </c>
      <c r="D237" s="91">
        <v>4</v>
      </c>
      <c r="E237" s="92" t="s">
        <v>874</v>
      </c>
      <c r="F237" s="90" t="s">
        <v>741</v>
      </c>
      <c r="G237" s="95">
        <v>1074.0999999999999</v>
      </c>
      <c r="H237" s="95">
        <v>1074.0999999999999</v>
      </c>
      <c r="I237" s="95">
        <v>1074.0999999999999</v>
      </c>
      <c r="J237" s="94">
        <f t="shared" si="3"/>
        <v>100</v>
      </c>
    </row>
    <row r="238" spans="1:10">
      <c r="A238" s="89" t="s">
        <v>796</v>
      </c>
      <c r="B238" s="90">
        <v>902</v>
      </c>
      <c r="C238" s="91">
        <v>8</v>
      </c>
      <c r="D238" s="91">
        <v>4</v>
      </c>
      <c r="E238" s="92" t="s">
        <v>874</v>
      </c>
      <c r="F238" s="90" t="s">
        <v>797</v>
      </c>
      <c r="G238" s="95">
        <v>12.6</v>
      </c>
      <c r="H238" s="95">
        <v>12.6</v>
      </c>
      <c r="I238" s="95">
        <v>1</v>
      </c>
      <c r="J238" s="94">
        <f t="shared" si="3"/>
        <v>7.9</v>
      </c>
    </row>
    <row r="239" spans="1:10">
      <c r="A239" s="96" t="s">
        <v>1452</v>
      </c>
      <c r="B239" s="90">
        <v>902</v>
      </c>
      <c r="C239" s="91">
        <v>8</v>
      </c>
      <c r="D239" s="91">
        <v>4</v>
      </c>
      <c r="E239" s="92" t="s">
        <v>874</v>
      </c>
      <c r="F239" s="90" t="s">
        <v>798</v>
      </c>
      <c r="G239" s="95">
        <v>1.2</v>
      </c>
      <c r="H239" s="95">
        <v>1.2</v>
      </c>
      <c r="I239" s="95">
        <v>0</v>
      </c>
      <c r="J239" s="94">
        <f t="shared" si="3"/>
        <v>0</v>
      </c>
    </row>
    <row r="240" spans="1:10" ht="63">
      <c r="A240" s="89" t="s">
        <v>1486</v>
      </c>
      <c r="B240" s="90">
        <v>902</v>
      </c>
      <c r="C240" s="91">
        <v>8</v>
      </c>
      <c r="D240" s="91">
        <v>4</v>
      </c>
      <c r="E240" s="92" t="s">
        <v>1487</v>
      </c>
      <c r="F240" s="90"/>
      <c r="G240" s="93">
        <v>5121.2</v>
      </c>
      <c r="H240" s="93">
        <v>5121.2</v>
      </c>
      <c r="I240" s="93">
        <v>5121.2</v>
      </c>
      <c r="J240" s="94">
        <f t="shared" si="3"/>
        <v>100</v>
      </c>
    </row>
    <row r="241" spans="1:10" ht="31.5">
      <c r="A241" s="89" t="s">
        <v>801</v>
      </c>
      <c r="B241" s="90">
        <v>902</v>
      </c>
      <c r="C241" s="91">
        <v>8</v>
      </c>
      <c r="D241" s="91">
        <v>4</v>
      </c>
      <c r="E241" s="92" t="s">
        <v>1487</v>
      </c>
      <c r="F241" s="90" t="s">
        <v>802</v>
      </c>
      <c r="G241" s="95">
        <v>4321.2</v>
      </c>
      <c r="H241" s="95">
        <v>4321.2</v>
      </c>
      <c r="I241" s="95">
        <v>4321.2</v>
      </c>
      <c r="J241" s="94">
        <f t="shared" si="3"/>
        <v>100</v>
      </c>
    </row>
    <row r="242" spans="1:10" ht="31.5">
      <c r="A242" s="89" t="s">
        <v>792</v>
      </c>
      <c r="B242" s="90">
        <v>902</v>
      </c>
      <c r="C242" s="91">
        <v>8</v>
      </c>
      <c r="D242" s="91">
        <v>4</v>
      </c>
      <c r="E242" s="92" t="s">
        <v>1487</v>
      </c>
      <c r="F242" s="90" t="s">
        <v>793</v>
      </c>
      <c r="G242" s="95">
        <v>300</v>
      </c>
      <c r="H242" s="95">
        <v>300</v>
      </c>
      <c r="I242" s="95">
        <v>300</v>
      </c>
      <c r="J242" s="94">
        <f t="shared" si="3"/>
        <v>100</v>
      </c>
    </row>
    <row r="243" spans="1:10" ht="31.5">
      <c r="A243" s="89" t="s">
        <v>740</v>
      </c>
      <c r="B243" s="90">
        <v>902</v>
      </c>
      <c r="C243" s="91">
        <v>8</v>
      </c>
      <c r="D243" s="91">
        <v>4</v>
      </c>
      <c r="E243" s="92" t="s">
        <v>1487</v>
      </c>
      <c r="F243" s="90" t="s">
        <v>741</v>
      </c>
      <c r="G243" s="95">
        <v>499.3</v>
      </c>
      <c r="H243" s="95">
        <v>499.3</v>
      </c>
      <c r="I243" s="95">
        <v>499.3</v>
      </c>
      <c r="J243" s="94">
        <f t="shared" si="3"/>
        <v>100</v>
      </c>
    </row>
    <row r="244" spans="1:10">
      <c r="A244" s="89" t="s">
        <v>796</v>
      </c>
      <c r="B244" s="90">
        <v>902</v>
      </c>
      <c r="C244" s="91">
        <v>8</v>
      </c>
      <c r="D244" s="91">
        <v>4</v>
      </c>
      <c r="E244" s="92" t="s">
        <v>1487</v>
      </c>
      <c r="F244" s="90" t="s">
        <v>797</v>
      </c>
      <c r="G244" s="95">
        <v>0.7</v>
      </c>
      <c r="H244" s="95">
        <v>0.7</v>
      </c>
      <c r="I244" s="95">
        <v>0.7</v>
      </c>
      <c r="J244" s="94">
        <f t="shared" si="3"/>
        <v>100</v>
      </c>
    </row>
    <row r="245" spans="1:10" ht="110.25">
      <c r="A245" s="89" t="s">
        <v>1488</v>
      </c>
      <c r="B245" s="90">
        <v>902</v>
      </c>
      <c r="C245" s="91">
        <v>8</v>
      </c>
      <c r="D245" s="91">
        <v>4</v>
      </c>
      <c r="E245" s="92" t="s">
        <v>878</v>
      </c>
      <c r="F245" s="90" t="s">
        <v>724</v>
      </c>
      <c r="G245" s="93">
        <v>100</v>
      </c>
      <c r="H245" s="93">
        <v>100</v>
      </c>
      <c r="I245" s="93">
        <v>100</v>
      </c>
      <c r="J245" s="94">
        <f t="shared" si="3"/>
        <v>100</v>
      </c>
    </row>
    <row r="246" spans="1:10">
      <c r="A246" s="89" t="s">
        <v>735</v>
      </c>
      <c r="B246" s="90">
        <v>902</v>
      </c>
      <c r="C246" s="91">
        <v>8</v>
      </c>
      <c r="D246" s="91">
        <v>4</v>
      </c>
      <c r="E246" s="92" t="s">
        <v>878</v>
      </c>
      <c r="F246" s="90" t="s">
        <v>736</v>
      </c>
      <c r="G246" s="95">
        <v>100</v>
      </c>
      <c r="H246" s="95">
        <v>100</v>
      </c>
      <c r="I246" s="95">
        <v>100</v>
      </c>
      <c r="J246" s="94">
        <f t="shared" si="3"/>
        <v>100</v>
      </c>
    </row>
    <row r="247" spans="1:10">
      <c r="A247" s="89" t="s">
        <v>951</v>
      </c>
      <c r="B247" s="90">
        <v>902</v>
      </c>
      <c r="C247" s="91">
        <v>10</v>
      </c>
      <c r="D247" s="91" t="s">
        <v>724</v>
      </c>
      <c r="E247" s="92" t="s">
        <v>724</v>
      </c>
      <c r="F247" s="90" t="s">
        <v>724</v>
      </c>
      <c r="G247" s="93">
        <v>987.3</v>
      </c>
      <c r="H247" s="93">
        <v>987.3</v>
      </c>
      <c r="I247" s="93">
        <v>987.3</v>
      </c>
      <c r="J247" s="94">
        <f t="shared" si="3"/>
        <v>100</v>
      </c>
    </row>
    <row r="248" spans="1:10">
      <c r="A248" s="89" t="s">
        <v>710</v>
      </c>
      <c r="B248" s="90">
        <v>902</v>
      </c>
      <c r="C248" s="91">
        <v>10</v>
      </c>
      <c r="D248" s="91">
        <v>4</v>
      </c>
      <c r="E248" s="92" t="s">
        <v>724</v>
      </c>
      <c r="F248" s="90" t="s">
        <v>724</v>
      </c>
      <c r="G248" s="93">
        <v>987.3</v>
      </c>
      <c r="H248" s="93">
        <v>987.3</v>
      </c>
      <c r="I248" s="93">
        <v>987.3</v>
      </c>
      <c r="J248" s="94">
        <f t="shared" si="3"/>
        <v>100</v>
      </c>
    </row>
    <row r="249" spans="1:10" ht="126">
      <c r="A249" s="89" t="s">
        <v>842</v>
      </c>
      <c r="B249" s="90">
        <v>902</v>
      </c>
      <c r="C249" s="91">
        <v>10</v>
      </c>
      <c r="D249" s="91">
        <v>4</v>
      </c>
      <c r="E249" s="92" t="s">
        <v>843</v>
      </c>
      <c r="F249" s="90" t="s">
        <v>724</v>
      </c>
      <c r="G249" s="93">
        <v>964.1</v>
      </c>
      <c r="H249" s="93">
        <v>964.1</v>
      </c>
      <c r="I249" s="93">
        <v>964.1</v>
      </c>
      <c r="J249" s="94">
        <f t="shared" si="3"/>
        <v>100</v>
      </c>
    </row>
    <row r="250" spans="1:10" ht="31.5">
      <c r="A250" s="89" t="s">
        <v>728</v>
      </c>
      <c r="B250" s="90">
        <v>902</v>
      </c>
      <c r="C250" s="91">
        <v>10</v>
      </c>
      <c r="D250" s="91">
        <v>4</v>
      </c>
      <c r="E250" s="92" t="s">
        <v>843</v>
      </c>
      <c r="F250" s="90" t="s">
        <v>729</v>
      </c>
      <c r="G250" s="95">
        <v>864</v>
      </c>
      <c r="H250" s="95">
        <v>864</v>
      </c>
      <c r="I250" s="95">
        <v>864</v>
      </c>
      <c r="J250" s="94">
        <f t="shared" si="3"/>
        <v>100</v>
      </c>
    </row>
    <row r="251" spans="1:10">
      <c r="A251" s="89" t="s">
        <v>1326</v>
      </c>
      <c r="B251" s="90">
        <v>902</v>
      </c>
      <c r="C251" s="91">
        <v>10</v>
      </c>
      <c r="D251" s="91">
        <v>4</v>
      </c>
      <c r="E251" s="92" t="s">
        <v>843</v>
      </c>
      <c r="F251" s="90" t="s">
        <v>1327</v>
      </c>
      <c r="G251" s="95">
        <v>100.1</v>
      </c>
      <c r="H251" s="95">
        <v>100.1</v>
      </c>
      <c r="I251" s="95">
        <v>100.1</v>
      </c>
      <c r="J251" s="94">
        <f t="shared" si="3"/>
        <v>100</v>
      </c>
    </row>
    <row r="252" spans="1:10" ht="110.25">
      <c r="A252" s="89" t="s">
        <v>844</v>
      </c>
      <c r="B252" s="90">
        <v>902</v>
      </c>
      <c r="C252" s="91">
        <v>10</v>
      </c>
      <c r="D252" s="91">
        <v>4</v>
      </c>
      <c r="E252" s="92" t="s">
        <v>845</v>
      </c>
      <c r="F252" s="90" t="s">
        <v>724</v>
      </c>
      <c r="G252" s="93">
        <v>23.2</v>
      </c>
      <c r="H252" s="93">
        <v>23.2</v>
      </c>
      <c r="I252" s="93">
        <v>23.2</v>
      </c>
      <c r="J252" s="94">
        <f t="shared" si="3"/>
        <v>100</v>
      </c>
    </row>
    <row r="253" spans="1:10" ht="31.5">
      <c r="A253" s="89" t="s">
        <v>732</v>
      </c>
      <c r="B253" s="90">
        <v>902</v>
      </c>
      <c r="C253" s="91">
        <v>10</v>
      </c>
      <c r="D253" s="91">
        <v>4</v>
      </c>
      <c r="E253" s="92" t="s">
        <v>845</v>
      </c>
      <c r="F253" s="90" t="s">
        <v>733</v>
      </c>
      <c r="G253" s="95">
        <v>23.2</v>
      </c>
      <c r="H253" s="95">
        <v>23.2</v>
      </c>
      <c r="I253" s="95">
        <v>23.2</v>
      </c>
      <c r="J253" s="94">
        <f t="shared" si="3"/>
        <v>100</v>
      </c>
    </row>
    <row r="254" spans="1:10">
      <c r="A254" s="89" t="s">
        <v>1462</v>
      </c>
      <c r="B254" s="90">
        <v>902</v>
      </c>
      <c r="C254" s="91"/>
      <c r="D254" s="91"/>
      <c r="E254" s="92"/>
      <c r="F254" s="90"/>
      <c r="G254" s="93">
        <v>73073.899999999994</v>
      </c>
      <c r="H254" s="93">
        <v>73073.899999999994</v>
      </c>
      <c r="I254" s="93">
        <v>73073.899999999994</v>
      </c>
      <c r="J254" s="94">
        <f t="shared" si="3"/>
        <v>100</v>
      </c>
    </row>
    <row r="255" spans="1:10">
      <c r="A255" s="89" t="s">
        <v>725</v>
      </c>
      <c r="B255" s="90">
        <v>902</v>
      </c>
      <c r="C255" s="91">
        <v>7</v>
      </c>
      <c r="D255" s="91"/>
      <c r="E255" s="92"/>
      <c r="F255" s="90"/>
      <c r="G255" s="93">
        <v>1448</v>
      </c>
      <c r="H255" s="93">
        <v>1448</v>
      </c>
      <c r="I255" s="93">
        <v>1448</v>
      </c>
      <c r="J255" s="94">
        <f t="shared" si="3"/>
        <v>100</v>
      </c>
    </row>
    <row r="256" spans="1:10">
      <c r="A256" s="89" t="s">
        <v>693</v>
      </c>
      <c r="B256" s="90">
        <v>902</v>
      </c>
      <c r="C256" s="91">
        <v>7</v>
      </c>
      <c r="D256" s="91">
        <v>2</v>
      </c>
      <c r="E256" s="92" t="s">
        <v>724</v>
      </c>
      <c r="F256" s="90" t="s">
        <v>724</v>
      </c>
      <c r="G256" s="93">
        <v>1448</v>
      </c>
      <c r="H256" s="93">
        <v>1448</v>
      </c>
      <c r="I256" s="93">
        <v>1448</v>
      </c>
      <c r="J256" s="94">
        <f>I256*100/H256</f>
        <v>100</v>
      </c>
    </row>
    <row r="257" spans="1:10" ht="63">
      <c r="A257" s="89" t="s">
        <v>1489</v>
      </c>
      <c r="B257" s="90">
        <v>902</v>
      </c>
      <c r="C257" s="91">
        <v>7</v>
      </c>
      <c r="D257" s="91">
        <v>2</v>
      </c>
      <c r="E257" s="92" t="s">
        <v>839</v>
      </c>
      <c r="F257" s="90" t="s">
        <v>724</v>
      </c>
      <c r="G257" s="93">
        <v>1448</v>
      </c>
      <c r="H257" s="93">
        <v>1448</v>
      </c>
      <c r="I257" s="93">
        <v>1448</v>
      </c>
      <c r="J257" s="94">
        <f>I257*100/H257</f>
        <v>100</v>
      </c>
    </row>
    <row r="258" spans="1:10" ht="47.25">
      <c r="A258" s="89" t="s">
        <v>840</v>
      </c>
      <c r="B258" s="90">
        <v>902</v>
      </c>
      <c r="C258" s="91">
        <v>7</v>
      </c>
      <c r="D258" s="91">
        <v>2</v>
      </c>
      <c r="E258" s="92" t="s">
        <v>839</v>
      </c>
      <c r="F258" s="90" t="s">
        <v>841</v>
      </c>
      <c r="G258" s="95">
        <v>1448</v>
      </c>
      <c r="H258" s="95">
        <v>1448</v>
      </c>
      <c r="I258" s="95">
        <v>1448</v>
      </c>
      <c r="J258" s="94">
        <f>I258*100/H258</f>
        <v>100</v>
      </c>
    </row>
    <row r="259" spans="1:10" ht="31.5">
      <c r="A259" s="89" t="s">
        <v>1465</v>
      </c>
      <c r="B259" s="90">
        <v>902</v>
      </c>
      <c r="C259" s="91">
        <v>8</v>
      </c>
      <c r="D259" s="91"/>
      <c r="E259" s="92"/>
      <c r="F259" s="90"/>
      <c r="G259" s="93">
        <v>71625.899999999994</v>
      </c>
      <c r="H259" s="93">
        <v>71625.899999999994</v>
      </c>
      <c r="I259" s="93">
        <v>71625.899999999994</v>
      </c>
      <c r="J259" s="94">
        <f t="shared" ref="J259:J322" si="4">I259*100/H259</f>
        <v>100</v>
      </c>
    </row>
    <row r="260" spans="1:10">
      <c r="A260" s="89" t="s">
        <v>698</v>
      </c>
      <c r="B260" s="90">
        <v>902</v>
      </c>
      <c r="C260" s="91">
        <v>8</v>
      </c>
      <c r="D260" s="91">
        <v>1</v>
      </c>
      <c r="E260" s="92"/>
      <c r="F260" s="90"/>
      <c r="G260" s="93">
        <v>71625.899999999994</v>
      </c>
      <c r="H260" s="93">
        <v>71625.899999999994</v>
      </c>
      <c r="I260" s="93">
        <v>71625.899999999994</v>
      </c>
      <c r="J260" s="94">
        <f t="shared" si="4"/>
        <v>100</v>
      </c>
    </row>
    <row r="261" spans="1:10" ht="78.75">
      <c r="A261" s="89" t="s">
        <v>1490</v>
      </c>
      <c r="B261" s="90">
        <v>902</v>
      </c>
      <c r="C261" s="91">
        <v>8</v>
      </c>
      <c r="D261" s="91">
        <v>1</v>
      </c>
      <c r="E261" s="92" t="s">
        <v>1491</v>
      </c>
      <c r="F261" s="90" t="s">
        <v>724</v>
      </c>
      <c r="G261" s="93">
        <v>222.4</v>
      </c>
      <c r="H261" s="93">
        <v>222.4</v>
      </c>
      <c r="I261" s="93">
        <v>222.4</v>
      </c>
      <c r="J261" s="94">
        <f t="shared" si="4"/>
        <v>100</v>
      </c>
    </row>
    <row r="262" spans="1:10" ht="47.25">
      <c r="A262" s="89" t="s">
        <v>840</v>
      </c>
      <c r="B262" s="90">
        <v>902</v>
      </c>
      <c r="C262" s="91">
        <v>8</v>
      </c>
      <c r="D262" s="91">
        <v>1</v>
      </c>
      <c r="E262" s="92" t="s">
        <v>1491</v>
      </c>
      <c r="F262" s="90" t="s">
        <v>841</v>
      </c>
      <c r="G262" s="95">
        <v>222.4</v>
      </c>
      <c r="H262" s="95">
        <v>222.4</v>
      </c>
      <c r="I262" s="95">
        <v>222.4</v>
      </c>
      <c r="J262" s="94">
        <f t="shared" si="4"/>
        <v>100</v>
      </c>
    </row>
    <row r="263" spans="1:10" ht="78.75">
      <c r="A263" s="89" t="s">
        <v>1492</v>
      </c>
      <c r="B263" s="90">
        <v>902</v>
      </c>
      <c r="C263" s="91">
        <v>8</v>
      </c>
      <c r="D263" s="91">
        <v>1</v>
      </c>
      <c r="E263" s="92" t="s">
        <v>1493</v>
      </c>
      <c r="F263" s="90" t="s">
        <v>724</v>
      </c>
      <c r="G263" s="93">
        <v>64.8</v>
      </c>
      <c r="H263" s="93">
        <v>64.8</v>
      </c>
      <c r="I263" s="93">
        <v>64.8</v>
      </c>
      <c r="J263" s="94">
        <f t="shared" si="4"/>
        <v>100</v>
      </c>
    </row>
    <row r="264" spans="1:10" ht="47.25">
      <c r="A264" s="89" t="s">
        <v>840</v>
      </c>
      <c r="B264" s="90">
        <v>902</v>
      </c>
      <c r="C264" s="91">
        <v>8</v>
      </c>
      <c r="D264" s="91">
        <v>1</v>
      </c>
      <c r="E264" s="92" t="s">
        <v>1493</v>
      </c>
      <c r="F264" s="90" t="s">
        <v>841</v>
      </c>
      <c r="G264" s="95">
        <v>64.8</v>
      </c>
      <c r="H264" s="95">
        <v>64.8</v>
      </c>
      <c r="I264" s="95">
        <v>64.8</v>
      </c>
      <c r="J264" s="94">
        <f t="shared" si="4"/>
        <v>100</v>
      </c>
    </row>
    <row r="265" spans="1:10" ht="94.5">
      <c r="A265" s="89" t="s">
        <v>1467</v>
      </c>
      <c r="B265" s="90">
        <v>902</v>
      </c>
      <c r="C265" s="91">
        <v>8</v>
      </c>
      <c r="D265" s="91">
        <v>1</v>
      </c>
      <c r="E265" s="92">
        <v>815146</v>
      </c>
      <c r="F265" s="90" t="s">
        <v>724</v>
      </c>
      <c r="G265" s="93">
        <v>416.1</v>
      </c>
      <c r="H265" s="93">
        <v>416.1</v>
      </c>
      <c r="I265" s="93">
        <v>416.1</v>
      </c>
      <c r="J265" s="94">
        <f t="shared" si="4"/>
        <v>100</v>
      </c>
    </row>
    <row r="266" spans="1:10" ht="47.25">
      <c r="A266" s="89" t="s">
        <v>840</v>
      </c>
      <c r="B266" s="90">
        <v>902</v>
      </c>
      <c r="C266" s="91">
        <v>8</v>
      </c>
      <c r="D266" s="91">
        <v>1</v>
      </c>
      <c r="E266" s="92" t="s">
        <v>850</v>
      </c>
      <c r="F266" s="90" t="s">
        <v>841</v>
      </c>
      <c r="G266" s="95">
        <v>416.1</v>
      </c>
      <c r="H266" s="95">
        <v>416.1</v>
      </c>
      <c r="I266" s="95">
        <v>416.1</v>
      </c>
      <c r="J266" s="94">
        <f t="shared" si="4"/>
        <v>100</v>
      </c>
    </row>
    <row r="267" spans="1:10" ht="63">
      <c r="A267" s="89" t="s">
        <v>1494</v>
      </c>
      <c r="B267" s="90">
        <v>902</v>
      </c>
      <c r="C267" s="91">
        <v>8</v>
      </c>
      <c r="D267" s="91">
        <v>1</v>
      </c>
      <c r="E267" s="92" t="s">
        <v>858</v>
      </c>
      <c r="F267" s="90" t="s">
        <v>724</v>
      </c>
      <c r="G267" s="93">
        <v>630</v>
      </c>
      <c r="H267" s="93">
        <v>630</v>
      </c>
      <c r="I267" s="93">
        <v>630</v>
      </c>
      <c r="J267" s="94">
        <f t="shared" si="4"/>
        <v>100</v>
      </c>
    </row>
    <row r="268" spans="1:10" ht="47.25">
      <c r="A268" s="89" t="s">
        <v>840</v>
      </c>
      <c r="B268" s="90">
        <v>902</v>
      </c>
      <c r="C268" s="91">
        <v>8</v>
      </c>
      <c r="D268" s="91">
        <v>1</v>
      </c>
      <c r="E268" s="92" t="s">
        <v>858</v>
      </c>
      <c r="F268" s="90" t="s">
        <v>841</v>
      </c>
      <c r="G268" s="95">
        <v>630</v>
      </c>
      <c r="H268" s="95">
        <v>630</v>
      </c>
      <c r="I268" s="95">
        <v>630</v>
      </c>
      <c r="J268" s="94">
        <f t="shared" si="4"/>
        <v>100</v>
      </c>
    </row>
    <row r="269" spans="1:10" ht="78.75">
      <c r="A269" s="89" t="s">
        <v>859</v>
      </c>
      <c r="B269" s="90">
        <v>902</v>
      </c>
      <c r="C269" s="91">
        <v>8</v>
      </c>
      <c r="D269" s="91">
        <v>1</v>
      </c>
      <c r="E269" s="92" t="s">
        <v>860</v>
      </c>
      <c r="F269" s="90" t="s">
        <v>724</v>
      </c>
      <c r="G269" s="93">
        <v>38892.800000000003</v>
      </c>
      <c r="H269" s="93">
        <v>38892.800000000003</v>
      </c>
      <c r="I269" s="93">
        <v>38892.800000000003</v>
      </c>
      <c r="J269" s="94">
        <f t="shared" si="4"/>
        <v>100</v>
      </c>
    </row>
    <row r="270" spans="1:10" ht="47.25">
      <c r="A270" s="89" t="s">
        <v>840</v>
      </c>
      <c r="B270" s="90">
        <v>902</v>
      </c>
      <c r="C270" s="91">
        <v>8</v>
      </c>
      <c r="D270" s="91">
        <v>1</v>
      </c>
      <c r="E270" s="92" t="s">
        <v>860</v>
      </c>
      <c r="F270" s="90" t="s">
        <v>841</v>
      </c>
      <c r="G270" s="95">
        <v>38892.800000000003</v>
      </c>
      <c r="H270" s="95">
        <v>38892.800000000003</v>
      </c>
      <c r="I270" s="95">
        <v>38892.800000000003</v>
      </c>
      <c r="J270" s="94">
        <f t="shared" si="4"/>
        <v>100</v>
      </c>
    </row>
    <row r="271" spans="1:10" ht="63">
      <c r="A271" s="89" t="s">
        <v>1495</v>
      </c>
      <c r="B271" s="90">
        <v>902</v>
      </c>
      <c r="C271" s="91">
        <v>8</v>
      </c>
      <c r="D271" s="91">
        <v>1</v>
      </c>
      <c r="E271" s="92" t="s">
        <v>865</v>
      </c>
      <c r="F271" s="90" t="s">
        <v>724</v>
      </c>
      <c r="G271" s="93">
        <v>500</v>
      </c>
      <c r="H271" s="93">
        <v>500</v>
      </c>
      <c r="I271" s="93">
        <v>500</v>
      </c>
      <c r="J271" s="94">
        <f t="shared" si="4"/>
        <v>100</v>
      </c>
    </row>
    <row r="272" spans="1:10" ht="47.25">
      <c r="A272" s="89" t="s">
        <v>840</v>
      </c>
      <c r="B272" s="90">
        <v>902</v>
      </c>
      <c r="C272" s="91">
        <v>8</v>
      </c>
      <c r="D272" s="91">
        <v>1</v>
      </c>
      <c r="E272" s="92" t="s">
        <v>865</v>
      </c>
      <c r="F272" s="90" t="s">
        <v>841</v>
      </c>
      <c r="G272" s="95">
        <v>500</v>
      </c>
      <c r="H272" s="95">
        <v>500</v>
      </c>
      <c r="I272" s="95">
        <v>500</v>
      </c>
      <c r="J272" s="94">
        <f t="shared" si="4"/>
        <v>100</v>
      </c>
    </row>
    <row r="273" spans="1:10" ht="78.75">
      <c r="A273" s="89" t="s">
        <v>1496</v>
      </c>
      <c r="B273" s="90">
        <v>902</v>
      </c>
      <c r="C273" s="91">
        <v>8</v>
      </c>
      <c r="D273" s="91">
        <v>1</v>
      </c>
      <c r="E273" s="92" t="s">
        <v>866</v>
      </c>
      <c r="F273" s="90" t="s">
        <v>724</v>
      </c>
      <c r="G273" s="93">
        <v>200</v>
      </c>
      <c r="H273" s="93">
        <v>200</v>
      </c>
      <c r="I273" s="93">
        <v>200</v>
      </c>
      <c r="J273" s="94">
        <f t="shared" si="4"/>
        <v>100</v>
      </c>
    </row>
    <row r="274" spans="1:10" ht="47.25">
      <c r="A274" s="89" t="s">
        <v>840</v>
      </c>
      <c r="B274" s="90">
        <v>902</v>
      </c>
      <c r="C274" s="91">
        <v>8</v>
      </c>
      <c r="D274" s="91">
        <v>1</v>
      </c>
      <c r="E274" s="92" t="s">
        <v>866</v>
      </c>
      <c r="F274" s="90" t="s">
        <v>841</v>
      </c>
      <c r="G274" s="95">
        <v>200</v>
      </c>
      <c r="H274" s="95">
        <v>200</v>
      </c>
      <c r="I274" s="95">
        <v>200</v>
      </c>
      <c r="J274" s="94">
        <f t="shared" si="4"/>
        <v>100</v>
      </c>
    </row>
    <row r="275" spans="1:10" ht="63">
      <c r="A275" s="89" t="s">
        <v>1497</v>
      </c>
      <c r="B275" s="90">
        <v>902</v>
      </c>
      <c r="C275" s="91">
        <v>8</v>
      </c>
      <c r="D275" s="91">
        <v>1</v>
      </c>
      <c r="E275" s="92" t="s">
        <v>867</v>
      </c>
      <c r="F275" s="90" t="s">
        <v>724</v>
      </c>
      <c r="G275" s="93">
        <v>14800.3</v>
      </c>
      <c r="H275" s="93">
        <v>14800.3</v>
      </c>
      <c r="I275" s="93">
        <v>14800.3</v>
      </c>
      <c r="J275" s="94">
        <f t="shared" si="4"/>
        <v>100</v>
      </c>
    </row>
    <row r="276" spans="1:10" ht="47.25">
      <c r="A276" s="89" t="s">
        <v>840</v>
      </c>
      <c r="B276" s="90">
        <v>902</v>
      </c>
      <c r="C276" s="91">
        <v>8</v>
      </c>
      <c r="D276" s="91">
        <v>1</v>
      </c>
      <c r="E276" s="92" t="s">
        <v>867</v>
      </c>
      <c r="F276" s="90" t="s">
        <v>841</v>
      </c>
      <c r="G276" s="95">
        <v>14800.3</v>
      </c>
      <c r="H276" s="95">
        <v>14800.3</v>
      </c>
      <c r="I276" s="95">
        <v>14800.3</v>
      </c>
      <c r="J276" s="94">
        <f t="shared" si="4"/>
        <v>100</v>
      </c>
    </row>
    <row r="277" spans="1:10" ht="94.5">
      <c r="A277" s="96" t="s">
        <v>1498</v>
      </c>
      <c r="B277" s="90">
        <v>902</v>
      </c>
      <c r="C277" s="91">
        <v>8</v>
      </c>
      <c r="D277" s="91">
        <v>1</v>
      </c>
      <c r="E277" s="92" t="s">
        <v>1499</v>
      </c>
      <c r="F277" s="90" t="s">
        <v>724</v>
      </c>
      <c r="G277" s="93">
        <v>10000</v>
      </c>
      <c r="H277" s="93">
        <v>10000</v>
      </c>
      <c r="I277" s="93">
        <v>10000</v>
      </c>
      <c r="J277" s="94">
        <f t="shared" si="4"/>
        <v>100</v>
      </c>
    </row>
    <row r="278" spans="1:10" ht="47.25">
      <c r="A278" s="89" t="s">
        <v>840</v>
      </c>
      <c r="B278" s="90">
        <v>902</v>
      </c>
      <c r="C278" s="91">
        <v>8</v>
      </c>
      <c r="D278" s="91">
        <v>1</v>
      </c>
      <c r="E278" s="92" t="s">
        <v>1499</v>
      </c>
      <c r="F278" s="90" t="s">
        <v>841</v>
      </c>
      <c r="G278" s="95">
        <v>10000</v>
      </c>
      <c r="H278" s="95">
        <v>10000</v>
      </c>
      <c r="I278" s="95">
        <v>10000</v>
      </c>
      <c r="J278" s="94">
        <f t="shared" si="4"/>
        <v>100</v>
      </c>
    </row>
    <row r="279" spans="1:10" ht="126">
      <c r="A279" s="89" t="s">
        <v>1500</v>
      </c>
      <c r="B279" s="90">
        <v>902</v>
      </c>
      <c r="C279" s="91">
        <v>8</v>
      </c>
      <c r="D279" s="91">
        <v>1</v>
      </c>
      <c r="E279" s="92" t="s">
        <v>1501</v>
      </c>
      <c r="F279" s="90" t="s">
        <v>724</v>
      </c>
      <c r="G279" s="93">
        <v>3505.1</v>
      </c>
      <c r="H279" s="93">
        <v>3505.1</v>
      </c>
      <c r="I279" s="93">
        <v>3505.1</v>
      </c>
      <c r="J279" s="94">
        <f t="shared" si="4"/>
        <v>100</v>
      </c>
    </row>
    <row r="280" spans="1:10">
      <c r="A280" s="96" t="s">
        <v>42</v>
      </c>
      <c r="B280" s="90">
        <v>902</v>
      </c>
      <c r="C280" s="91">
        <v>8</v>
      </c>
      <c r="D280" s="91">
        <v>1</v>
      </c>
      <c r="E280" s="92" t="s">
        <v>1501</v>
      </c>
      <c r="F280" s="90" t="s">
        <v>1064</v>
      </c>
      <c r="G280" s="95">
        <v>3505.1</v>
      </c>
      <c r="H280" s="95">
        <v>3505.1</v>
      </c>
      <c r="I280" s="95">
        <v>3505.1</v>
      </c>
      <c r="J280" s="94">
        <f t="shared" si="4"/>
        <v>100</v>
      </c>
    </row>
    <row r="281" spans="1:10" ht="78.75">
      <c r="A281" s="89" t="s">
        <v>1444</v>
      </c>
      <c r="B281" s="90">
        <v>902</v>
      </c>
      <c r="C281" s="91">
        <v>8</v>
      </c>
      <c r="D281" s="91">
        <v>1</v>
      </c>
      <c r="E281" s="92" t="s">
        <v>1120</v>
      </c>
      <c r="F281" s="90" t="s">
        <v>724</v>
      </c>
      <c r="G281" s="93">
        <v>2394.4</v>
      </c>
      <c r="H281" s="93">
        <v>2394.4</v>
      </c>
      <c r="I281" s="93">
        <v>2394.4</v>
      </c>
      <c r="J281" s="94">
        <f t="shared" si="4"/>
        <v>100</v>
      </c>
    </row>
    <row r="282" spans="1:10" ht="47.25">
      <c r="A282" s="89" t="s">
        <v>840</v>
      </c>
      <c r="B282" s="90">
        <v>902</v>
      </c>
      <c r="C282" s="91">
        <v>8</v>
      </c>
      <c r="D282" s="91">
        <v>1</v>
      </c>
      <c r="E282" s="92" t="s">
        <v>1120</v>
      </c>
      <c r="F282" s="90" t="s">
        <v>841</v>
      </c>
      <c r="G282" s="95">
        <v>2394.4</v>
      </c>
      <c r="H282" s="95">
        <v>2394.4</v>
      </c>
      <c r="I282" s="95">
        <v>2394.4</v>
      </c>
      <c r="J282" s="94">
        <f t="shared" si="4"/>
        <v>100</v>
      </c>
    </row>
    <row r="283" spans="1:10">
      <c r="A283" s="89" t="s">
        <v>491</v>
      </c>
      <c r="B283" s="90">
        <v>903</v>
      </c>
      <c r="C283" s="91" t="s">
        <v>724</v>
      </c>
      <c r="D283" s="91" t="s">
        <v>724</v>
      </c>
      <c r="E283" s="92" t="s">
        <v>724</v>
      </c>
      <c r="F283" s="90" t="s">
        <v>724</v>
      </c>
      <c r="G283" s="93">
        <v>3312113.5</v>
      </c>
      <c r="H283" s="93">
        <v>3312113.4</v>
      </c>
      <c r="I283" s="93">
        <v>3286354.3</v>
      </c>
      <c r="J283" s="94">
        <f t="shared" si="4"/>
        <v>99.2</v>
      </c>
    </row>
    <row r="284" spans="1:10">
      <c r="A284" s="89" t="s">
        <v>837</v>
      </c>
      <c r="B284" s="90">
        <v>903</v>
      </c>
      <c r="C284" s="91">
        <v>1</v>
      </c>
      <c r="D284" s="91" t="s">
        <v>724</v>
      </c>
      <c r="E284" s="92" t="s">
        <v>724</v>
      </c>
      <c r="F284" s="90" t="s">
        <v>724</v>
      </c>
      <c r="G284" s="93">
        <v>26050.9</v>
      </c>
      <c r="H284" s="93">
        <v>26050.9</v>
      </c>
      <c r="I284" s="93">
        <v>26050.799999999999</v>
      </c>
      <c r="J284" s="94">
        <f t="shared" si="4"/>
        <v>100</v>
      </c>
    </row>
    <row r="285" spans="1:10" ht="31.5">
      <c r="A285" s="89" t="s">
        <v>665</v>
      </c>
      <c r="B285" s="90">
        <v>903</v>
      </c>
      <c r="C285" s="91">
        <v>1</v>
      </c>
      <c r="D285" s="91">
        <v>12</v>
      </c>
      <c r="E285" s="92" t="s">
        <v>724</v>
      </c>
      <c r="F285" s="90" t="s">
        <v>724</v>
      </c>
      <c r="G285" s="93">
        <v>19766.099999999999</v>
      </c>
      <c r="H285" s="93">
        <v>19766.099999999999</v>
      </c>
      <c r="I285" s="93">
        <v>19766.099999999999</v>
      </c>
      <c r="J285" s="94">
        <f t="shared" si="4"/>
        <v>100</v>
      </c>
    </row>
    <row r="286" spans="1:10" ht="63">
      <c r="A286" s="89" t="s">
        <v>880</v>
      </c>
      <c r="B286" s="90">
        <v>903</v>
      </c>
      <c r="C286" s="91">
        <v>1</v>
      </c>
      <c r="D286" s="91">
        <v>12</v>
      </c>
      <c r="E286" s="92" t="s">
        <v>881</v>
      </c>
      <c r="F286" s="90" t="s">
        <v>724</v>
      </c>
      <c r="G286" s="93">
        <v>2350</v>
      </c>
      <c r="H286" s="93">
        <v>2350</v>
      </c>
      <c r="I286" s="93">
        <v>2350</v>
      </c>
      <c r="J286" s="94">
        <f t="shared" si="4"/>
        <v>100</v>
      </c>
    </row>
    <row r="287" spans="1:10">
      <c r="A287" s="89" t="s">
        <v>882</v>
      </c>
      <c r="B287" s="90">
        <v>903</v>
      </c>
      <c r="C287" s="91">
        <v>1</v>
      </c>
      <c r="D287" s="91">
        <v>12</v>
      </c>
      <c r="E287" s="92" t="s">
        <v>881</v>
      </c>
      <c r="F287" s="90" t="s">
        <v>883</v>
      </c>
      <c r="G287" s="95">
        <v>2150</v>
      </c>
      <c r="H287" s="95">
        <v>2150</v>
      </c>
      <c r="I287" s="95">
        <v>2150</v>
      </c>
      <c r="J287" s="94">
        <f t="shared" si="4"/>
        <v>100</v>
      </c>
    </row>
    <row r="288" spans="1:10">
      <c r="A288" s="89" t="s">
        <v>735</v>
      </c>
      <c r="B288" s="90">
        <v>903</v>
      </c>
      <c r="C288" s="91">
        <v>1</v>
      </c>
      <c r="D288" s="91">
        <v>12</v>
      </c>
      <c r="E288" s="92" t="s">
        <v>881</v>
      </c>
      <c r="F288" s="90" t="s">
        <v>736</v>
      </c>
      <c r="G288" s="95">
        <v>200</v>
      </c>
      <c r="H288" s="95">
        <v>200</v>
      </c>
      <c r="I288" s="95">
        <v>200</v>
      </c>
      <c r="J288" s="94">
        <f t="shared" si="4"/>
        <v>100</v>
      </c>
    </row>
    <row r="289" spans="1:10" ht="63">
      <c r="A289" s="89" t="s">
        <v>884</v>
      </c>
      <c r="B289" s="90">
        <v>903</v>
      </c>
      <c r="C289" s="91">
        <v>1</v>
      </c>
      <c r="D289" s="91">
        <v>12</v>
      </c>
      <c r="E289" s="92" t="s">
        <v>885</v>
      </c>
      <c r="F289" s="90" t="s">
        <v>724</v>
      </c>
      <c r="G289" s="93">
        <v>17416.099999999999</v>
      </c>
      <c r="H289" s="93">
        <v>17416.099999999999</v>
      </c>
      <c r="I289" s="93">
        <v>17416.099999999999</v>
      </c>
      <c r="J289" s="94">
        <f t="shared" si="4"/>
        <v>100</v>
      </c>
    </row>
    <row r="290" spans="1:10" ht="63">
      <c r="A290" s="89" t="s">
        <v>738</v>
      </c>
      <c r="B290" s="90">
        <v>903</v>
      </c>
      <c r="C290" s="91">
        <v>1</v>
      </c>
      <c r="D290" s="91">
        <v>12</v>
      </c>
      <c r="E290" s="92" t="s">
        <v>885</v>
      </c>
      <c r="F290" s="90" t="s">
        <v>739</v>
      </c>
      <c r="G290" s="95">
        <v>17002.5</v>
      </c>
      <c r="H290" s="95">
        <v>17002.5</v>
      </c>
      <c r="I290" s="95">
        <v>17002.5</v>
      </c>
      <c r="J290" s="94">
        <f t="shared" si="4"/>
        <v>100</v>
      </c>
    </row>
    <row r="291" spans="1:10">
      <c r="A291" s="89" t="s">
        <v>735</v>
      </c>
      <c r="B291" s="90">
        <v>903</v>
      </c>
      <c r="C291" s="91">
        <v>1</v>
      </c>
      <c r="D291" s="91">
        <v>12</v>
      </c>
      <c r="E291" s="92" t="s">
        <v>885</v>
      </c>
      <c r="F291" s="90" t="s">
        <v>736</v>
      </c>
      <c r="G291" s="95">
        <v>413.6</v>
      </c>
      <c r="H291" s="95">
        <v>413.6</v>
      </c>
      <c r="I291" s="95">
        <v>413.6</v>
      </c>
      <c r="J291" s="94">
        <f t="shared" si="4"/>
        <v>100</v>
      </c>
    </row>
    <row r="292" spans="1:10">
      <c r="A292" s="89" t="s">
        <v>667</v>
      </c>
      <c r="B292" s="90">
        <v>903</v>
      </c>
      <c r="C292" s="91">
        <v>1</v>
      </c>
      <c r="D292" s="91">
        <v>13</v>
      </c>
      <c r="E292" s="92" t="s">
        <v>724</v>
      </c>
      <c r="F292" s="90" t="s">
        <v>724</v>
      </c>
      <c r="G292" s="93">
        <v>6284.8</v>
      </c>
      <c r="H292" s="93">
        <v>6284.8</v>
      </c>
      <c r="I292" s="93">
        <v>6284.7</v>
      </c>
      <c r="J292" s="94">
        <f t="shared" si="4"/>
        <v>100</v>
      </c>
    </row>
    <row r="293" spans="1:10" ht="63">
      <c r="A293" s="89" t="s">
        <v>1502</v>
      </c>
      <c r="B293" s="90">
        <v>903</v>
      </c>
      <c r="C293" s="91">
        <v>1</v>
      </c>
      <c r="D293" s="91">
        <v>13</v>
      </c>
      <c r="E293" s="92" t="s">
        <v>886</v>
      </c>
      <c r="F293" s="90" t="s">
        <v>724</v>
      </c>
      <c r="G293" s="93">
        <v>6197.4</v>
      </c>
      <c r="H293" s="93">
        <v>6197.4</v>
      </c>
      <c r="I293" s="93">
        <v>6197.3</v>
      </c>
      <c r="J293" s="94">
        <f t="shared" si="4"/>
        <v>100</v>
      </c>
    </row>
    <row r="294" spans="1:10" ht="31.5">
      <c r="A294" s="89" t="s">
        <v>792</v>
      </c>
      <c r="B294" s="90">
        <v>903</v>
      </c>
      <c r="C294" s="91">
        <v>1</v>
      </c>
      <c r="D294" s="91">
        <v>13</v>
      </c>
      <c r="E294" s="92" t="s">
        <v>886</v>
      </c>
      <c r="F294" s="90" t="s">
        <v>793</v>
      </c>
      <c r="G294" s="95">
        <v>1186</v>
      </c>
      <c r="H294" s="95">
        <v>1186</v>
      </c>
      <c r="I294" s="95">
        <v>1186</v>
      </c>
      <c r="J294" s="94">
        <f t="shared" si="4"/>
        <v>100</v>
      </c>
    </row>
    <row r="295" spans="1:10" ht="31.5">
      <c r="A295" s="89" t="s">
        <v>740</v>
      </c>
      <c r="B295" s="90">
        <v>903</v>
      </c>
      <c r="C295" s="91">
        <v>1</v>
      </c>
      <c r="D295" s="91">
        <v>13</v>
      </c>
      <c r="E295" s="92" t="s">
        <v>886</v>
      </c>
      <c r="F295" s="90" t="s">
        <v>741</v>
      </c>
      <c r="G295" s="95">
        <v>3511.4</v>
      </c>
      <c r="H295" s="95">
        <v>3511.4</v>
      </c>
      <c r="I295" s="95">
        <v>3511.3</v>
      </c>
      <c r="J295" s="94">
        <f t="shared" si="4"/>
        <v>100</v>
      </c>
    </row>
    <row r="296" spans="1:10">
      <c r="A296" s="89" t="s">
        <v>735</v>
      </c>
      <c r="B296" s="90">
        <v>903</v>
      </c>
      <c r="C296" s="91">
        <v>1</v>
      </c>
      <c r="D296" s="91">
        <v>13</v>
      </c>
      <c r="E296" s="92" t="s">
        <v>886</v>
      </c>
      <c r="F296" s="90" t="s">
        <v>736</v>
      </c>
      <c r="G296" s="95">
        <v>1500</v>
      </c>
      <c r="H296" s="95">
        <v>1500</v>
      </c>
      <c r="I296" s="95">
        <v>1500</v>
      </c>
      <c r="J296" s="94">
        <f t="shared" si="4"/>
        <v>100</v>
      </c>
    </row>
    <row r="297" spans="1:10" ht="78.75">
      <c r="A297" s="89" t="s">
        <v>1444</v>
      </c>
      <c r="B297" s="90">
        <v>903</v>
      </c>
      <c r="C297" s="91">
        <v>1</v>
      </c>
      <c r="D297" s="91">
        <v>13</v>
      </c>
      <c r="E297" s="92" t="s">
        <v>1120</v>
      </c>
      <c r="F297" s="90" t="s">
        <v>724</v>
      </c>
      <c r="G297" s="93">
        <v>69.900000000000006</v>
      </c>
      <c r="H297" s="93">
        <v>69.900000000000006</v>
      </c>
      <c r="I297" s="93">
        <v>69.900000000000006</v>
      </c>
      <c r="J297" s="94">
        <f t="shared" si="4"/>
        <v>100</v>
      </c>
    </row>
    <row r="298" spans="1:10" ht="31.5">
      <c r="A298" s="89" t="s">
        <v>740</v>
      </c>
      <c r="B298" s="90">
        <v>903</v>
      </c>
      <c r="C298" s="91">
        <v>1</v>
      </c>
      <c r="D298" s="91">
        <v>13</v>
      </c>
      <c r="E298" s="92" t="s">
        <v>1120</v>
      </c>
      <c r="F298" s="90" t="s">
        <v>741</v>
      </c>
      <c r="G298" s="95">
        <v>69.900000000000006</v>
      </c>
      <c r="H298" s="95">
        <v>69.900000000000006</v>
      </c>
      <c r="I298" s="95">
        <v>69.900000000000006</v>
      </c>
      <c r="J298" s="94">
        <f t="shared" si="4"/>
        <v>100</v>
      </c>
    </row>
    <row r="299" spans="1:10" ht="78.75">
      <c r="A299" s="96" t="s">
        <v>1503</v>
      </c>
      <c r="B299" s="90">
        <v>903</v>
      </c>
      <c r="C299" s="91">
        <v>1</v>
      </c>
      <c r="D299" s="91">
        <v>13</v>
      </c>
      <c r="E299" s="92" t="s">
        <v>1504</v>
      </c>
      <c r="F299" s="90" t="s">
        <v>724</v>
      </c>
      <c r="G299" s="93">
        <v>17.5</v>
      </c>
      <c r="H299" s="93">
        <v>17.5</v>
      </c>
      <c r="I299" s="93">
        <v>17.5</v>
      </c>
      <c r="J299" s="94">
        <f t="shared" si="4"/>
        <v>100</v>
      </c>
    </row>
    <row r="300" spans="1:10" ht="31.5">
      <c r="A300" s="89" t="s">
        <v>740</v>
      </c>
      <c r="B300" s="90">
        <v>903</v>
      </c>
      <c r="C300" s="91">
        <v>1</v>
      </c>
      <c r="D300" s="91">
        <v>13</v>
      </c>
      <c r="E300" s="92" t="s">
        <v>1504</v>
      </c>
      <c r="F300" s="90" t="s">
        <v>741</v>
      </c>
      <c r="G300" s="95">
        <v>17.5</v>
      </c>
      <c r="H300" s="95">
        <v>17.5</v>
      </c>
      <c r="I300" s="95">
        <v>17.5</v>
      </c>
      <c r="J300" s="94">
        <f t="shared" si="4"/>
        <v>100</v>
      </c>
    </row>
    <row r="301" spans="1:10">
      <c r="A301" s="89" t="s">
        <v>725</v>
      </c>
      <c r="B301" s="90">
        <v>903</v>
      </c>
      <c r="C301" s="91">
        <v>7</v>
      </c>
      <c r="D301" s="91" t="s">
        <v>724</v>
      </c>
      <c r="E301" s="92" t="s">
        <v>724</v>
      </c>
      <c r="F301" s="90" t="s">
        <v>724</v>
      </c>
      <c r="G301" s="93">
        <v>727943.1</v>
      </c>
      <c r="H301" s="93">
        <v>727943</v>
      </c>
      <c r="I301" s="93">
        <v>702660.6</v>
      </c>
      <c r="J301" s="94">
        <f t="shared" si="4"/>
        <v>96.5</v>
      </c>
    </row>
    <row r="302" spans="1:10">
      <c r="A302" s="89" t="s">
        <v>692</v>
      </c>
      <c r="B302" s="90">
        <v>903</v>
      </c>
      <c r="C302" s="91">
        <v>7</v>
      </c>
      <c r="D302" s="91">
        <v>1</v>
      </c>
      <c r="E302" s="92" t="s">
        <v>724</v>
      </c>
      <c r="F302" s="90" t="s">
        <v>724</v>
      </c>
      <c r="G302" s="93">
        <v>9500</v>
      </c>
      <c r="H302" s="93">
        <v>9500</v>
      </c>
      <c r="I302" s="93">
        <v>9500</v>
      </c>
      <c r="J302" s="94">
        <f t="shared" si="4"/>
        <v>100</v>
      </c>
    </row>
    <row r="303" spans="1:10" ht="173.25">
      <c r="A303" s="89" t="s">
        <v>1505</v>
      </c>
      <c r="B303" s="90">
        <v>903</v>
      </c>
      <c r="C303" s="91">
        <v>7</v>
      </c>
      <c r="D303" s="91">
        <v>1</v>
      </c>
      <c r="E303" s="92" t="s">
        <v>1506</v>
      </c>
      <c r="F303" s="90" t="s">
        <v>724</v>
      </c>
      <c r="G303" s="93">
        <v>9500</v>
      </c>
      <c r="H303" s="93">
        <v>9500</v>
      </c>
      <c r="I303" s="93">
        <v>9500</v>
      </c>
      <c r="J303" s="94">
        <f t="shared" si="4"/>
        <v>100</v>
      </c>
    </row>
    <row r="304" spans="1:10" ht="31.5">
      <c r="A304" s="89" t="s">
        <v>876</v>
      </c>
      <c r="B304" s="90">
        <v>903</v>
      </c>
      <c r="C304" s="91">
        <v>7</v>
      </c>
      <c r="D304" s="91">
        <v>1</v>
      </c>
      <c r="E304" s="92" t="s">
        <v>1506</v>
      </c>
      <c r="F304" s="90" t="s">
        <v>877</v>
      </c>
      <c r="G304" s="95">
        <v>9500</v>
      </c>
      <c r="H304" s="95">
        <v>9500</v>
      </c>
      <c r="I304" s="95">
        <v>9500</v>
      </c>
      <c r="J304" s="94">
        <f t="shared" si="4"/>
        <v>100</v>
      </c>
    </row>
    <row r="305" spans="1:10">
      <c r="A305" s="89" t="s">
        <v>693</v>
      </c>
      <c r="B305" s="90">
        <v>903</v>
      </c>
      <c r="C305" s="91">
        <v>7</v>
      </c>
      <c r="D305" s="91">
        <v>2</v>
      </c>
      <c r="E305" s="92" t="s">
        <v>724</v>
      </c>
      <c r="F305" s="90" t="s">
        <v>724</v>
      </c>
      <c r="G305" s="93">
        <v>364703.1</v>
      </c>
      <c r="H305" s="93">
        <v>364703</v>
      </c>
      <c r="I305" s="93">
        <v>354294.9</v>
      </c>
      <c r="J305" s="94">
        <f t="shared" si="4"/>
        <v>97.1</v>
      </c>
    </row>
    <row r="306" spans="1:10" ht="94.5">
      <c r="A306" s="89" t="s">
        <v>895</v>
      </c>
      <c r="B306" s="90">
        <v>903</v>
      </c>
      <c r="C306" s="91">
        <v>7</v>
      </c>
      <c r="D306" s="91">
        <v>2</v>
      </c>
      <c r="E306" s="92" t="s">
        <v>896</v>
      </c>
      <c r="F306" s="90" t="s">
        <v>724</v>
      </c>
      <c r="G306" s="93">
        <v>1514</v>
      </c>
      <c r="H306" s="93">
        <v>1514</v>
      </c>
      <c r="I306" s="93">
        <v>1514</v>
      </c>
      <c r="J306" s="94">
        <f t="shared" si="4"/>
        <v>100</v>
      </c>
    </row>
    <row r="307" spans="1:10">
      <c r="A307" s="89" t="s">
        <v>779</v>
      </c>
      <c r="B307" s="90">
        <v>903</v>
      </c>
      <c r="C307" s="91">
        <v>7</v>
      </c>
      <c r="D307" s="91">
        <v>2</v>
      </c>
      <c r="E307" s="92" t="s">
        <v>896</v>
      </c>
      <c r="F307" s="90" t="s">
        <v>780</v>
      </c>
      <c r="G307" s="95">
        <v>1514</v>
      </c>
      <c r="H307" s="95">
        <v>1514</v>
      </c>
      <c r="I307" s="95">
        <v>1514</v>
      </c>
      <c r="J307" s="94">
        <f t="shared" si="4"/>
        <v>100</v>
      </c>
    </row>
    <row r="308" spans="1:10" ht="126">
      <c r="A308" s="89" t="s">
        <v>1507</v>
      </c>
      <c r="B308" s="90">
        <v>903</v>
      </c>
      <c r="C308" s="91">
        <v>7</v>
      </c>
      <c r="D308" s="91">
        <v>2</v>
      </c>
      <c r="E308" s="92" t="s">
        <v>897</v>
      </c>
      <c r="F308" s="90" t="s">
        <v>724</v>
      </c>
      <c r="G308" s="93">
        <v>1737.7</v>
      </c>
      <c r="H308" s="93">
        <v>1737.7</v>
      </c>
      <c r="I308" s="93">
        <v>1737.7</v>
      </c>
      <c r="J308" s="94">
        <f t="shared" si="4"/>
        <v>100</v>
      </c>
    </row>
    <row r="309" spans="1:10" ht="31.5">
      <c r="A309" s="89" t="s">
        <v>740</v>
      </c>
      <c r="B309" s="90">
        <v>903</v>
      </c>
      <c r="C309" s="91">
        <v>7</v>
      </c>
      <c r="D309" s="91">
        <v>2</v>
      </c>
      <c r="E309" s="92" t="s">
        <v>897</v>
      </c>
      <c r="F309" s="90" t="s">
        <v>741</v>
      </c>
      <c r="G309" s="95">
        <v>1737.7</v>
      </c>
      <c r="H309" s="95">
        <v>1737.7</v>
      </c>
      <c r="I309" s="95">
        <v>1737.7</v>
      </c>
      <c r="J309" s="94">
        <f t="shared" si="4"/>
        <v>100</v>
      </c>
    </row>
    <row r="310" spans="1:10" ht="110.25">
      <c r="A310" s="89" t="s">
        <v>1508</v>
      </c>
      <c r="B310" s="90">
        <v>903</v>
      </c>
      <c r="C310" s="91">
        <v>7</v>
      </c>
      <c r="D310" s="91">
        <v>2</v>
      </c>
      <c r="E310" s="92" t="s">
        <v>899</v>
      </c>
      <c r="F310" s="90" t="s">
        <v>724</v>
      </c>
      <c r="G310" s="93">
        <v>1905.4</v>
      </c>
      <c r="H310" s="93">
        <v>1905.3</v>
      </c>
      <c r="I310" s="93">
        <v>1905.3</v>
      </c>
      <c r="J310" s="94">
        <f t="shared" si="4"/>
        <v>100</v>
      </c>
    </row>
    <row r="311" spans="1:10" ht="31.5">
      <c r="A311" s="89" t="s">
        <v>792</v>
      </c>
      <c r="B311" s="90">
        <v>903</v>
      </c>
      <c r="C311" s="91">
        <v>7</v>
      </c>
      <c r="D311" s="91">
        <v>2</v>
      </c>
      <c r="E311" s="92" t="s">
        <v>899</v>
      </c>
      <c r="F311" s="90" t="s">
        <v>793</v>
      </c>
      <c r="G311" s="95">
        <v>152.19999999999999</v>
      </c>
      <c r="H311" s="95">
        <v>152.1</v>
      </c>
      <c r="I311" s="95">
        <v>152.1</v>
      </c>
      <c r="J311" s="94">
        <f t="shared" si="4"/>
        <v>100</v>
      </c>
    </row>
    <row r="312" spans="1:10" ht="31.5">
      <c r="A312" s="89" t="s">
        <v>740</v>
      </c>
      <c r="B312" s="90">
        <v>903</v>
      </c>
      <c r="C312" s="91">
        <v>7</v>
      </c>
      <c r="D312" s="91">
        <v>2</v>
      </c>
      <c r="E312" s="92" t="s">
        <v>899</v>
      </c>
      <c r="F312" s="90" t="s">
        <v>741</v>
      </c>
      <c r="G312" s="95">
        <v>1753.2</v>
      </c>
      <c r="H312" s="95">
        <v>1753.2</v>
      </c>
      <c r="I312" s="95">
        <v>1753.2</v>
      </c>
      <c r="J312" s="94">
        <f t="shared" si="4"/>
        <v>100</v>
      </c>
    </row>
    <row r="313" spans="1:10" ht="78.75">
      <c r="A313" s="89" t="s">
        <v>1509</v>
      </c>
      <c r="B313" s="90">
        <v>903</v>
      </c>
      <c r="C313" s="91">
        <v>7</v>
      </c>
      <c r="D313" s="91">
        <v>2</v>
      </c>
      <c r="E313" s="92" t="s">
        <v>900</v>
      </c>
      <c r="F313" s="90" t="s">
        <v>724</v>
      </c>
      <c r="G313" s="93">
        <v>4980</v>
      </c>
      <c r="H313" s="93">
        <v>4980</v>
      </c>
      <c r="I313" s="93">
        <v>4980</v>
      </c>
      <c r="J313" s="94">
        <f t="shared" si="4"/>
        <v>100</v>
      </c>
    </row>
    <row r="314" spans="1:10" ht="31.5">
      <c r="A314" s="89" t="s">
        <v>740</v>
      </c>
      <c r="B314" s="90">
        <v>903</v>
      </c>
      <c r="C314" s="91">
        <v>7</v>
      </c>
      <c r="D314" s="91">
        <v>2</v>
      </c>
      <c r="E314" s="92" t="s">
        <v>900</v>
      </c>
      <c r="F314" s="90" t="s">
        <v>741</v>
      </c>
      <c r="G314" s="95">
        <v>4980</v>
      </c>
      <c r="H314" s="95">
        <v>4980</v>
      </c>
      <c r="I314" s="95">
        <v>4980</v>
      </c>
      <c r="J314" s="94">
        <f t="shared" si="4"/>
        <v>100</v>
      </c>
    </row>
    <row r="315" spans="1:10" ht="63">
      <c r="A315" s="89" t="s">
        <v>1510</v>
      </c>
      <c r="B315" s="90">
        <v>903</v>
      </c>
      <c r="C315" s="91">
        <v>7</v>
      </c>
      <c r="D315" s="91">
        <v>2</v>
      </c>
      <c r="E315" s="92" t="s">
        <v>901</v>
      </c>
      <c r="F315" s="90" t="s">
        <v>724</v>
      </c>
      <c r="G315" s="93">
        <v>14610.1</v>
      </c>
      <c r="H315" s="93">
        <v>14610.1</v>
      </c>
      <c r="I315" s="93">
        <v>14610.1</v>
      </c>
      <c r="J315" s="94">
        <f t="shared" si="4"/>
        <v>100</v>
      </c>
    </row>
    <row r="316" spans="1:10" ht="63">
      <c r="A316" s="89" t="s">
        <v>738</v>
      </c>
      <c r="B316" s="90">
        <v>903</v>
      </c>
      <c r="C316" s="91">
        <v>7</v>
      </c>
      <c r="D316" s="91">
        <v>2</v>
      </c>
      <c r="E316" s="92" t="s">
        <v>901</v>
      </c>
      <c r="F316" s="90" t="s">
        <v>739</v>
      </c>
      <c r="G316" s="95">
        <v>14404.6</v>
      </c>
      <c r="H316" s="95">
        <v>14404.6</v>
      </c>
      <c r="I316" s="95">
        <v>14404.6</v>
      </c>
      <c r="J316" s="94">
        <f t="shared" si="4"/>
        <v>100</v>
      </c>
    </row>
    <row r="317" spans="1:10">
      <c r="A317" s="89" t="s">
        <v>735</v>
      </c>
      <c r="B317" s="90">
        <v>903</v>
      </c>
      <c r="C317" s="91">
        <v>7</v>
      </c>
      <c r="D317" s="91">
        <v>2</v>
      </c>
      <c r="E317" s="92" t="s">
        <v>901</v>
      </c>
      <c r="F317" s="90" t="s">
        <v>736</v>
      </c>
      <c r="G317" s="95">
        <v>205.5</v>
      </c>
      <c r="H317" s="95">
        <v>205.5</v>
      </c>
      <c r="I317" s="95">
        <v>205.5</v>
      </c>
      <c r="J317" s="94">
        <f t="shared" si="4"/>
        <v>100</v>
      </c>
    </row>
    <row r="318" spans="1:10" ht="78.75">
      <c r="A318" s="89" t="s">
        <v>745</v>
      </c>
      <c r="B318" s="90">
        <v>903</v>
      </c>
      <c r="C318" s="91">
        <v>7</v>
      </c>
      <c r="D318" s="91">
        <v>2</v>
      </c>
      <c r="E318" s="92" t="s">
        <v>746</v>
      </c>
      <c r="F318" s="90" t="s">
        <v>724</v>
      </c>
      <c r="G318" s="93">
        <v>9815.4</v>
      </c>
      <c r="H318" s="93">
        <v>9815.4</v>
      </c>
      <c r="I318" s="93">
        <v>9815.2000000000007</v>
      </c>
      <c r="J318" s="94">
        <f t="shared" si="4"/>
        <v>100</v>
      </c>
    </row>
    <row r="319" spans="1:10" ht="31.5">
      <c r="A319" s="89" t="s">
        <v>792</v>
      </c>
      <c r="B319" s="90">
        <v>903</v>
      </c>
      <c r="C319" s="91">
        <v>7</v>
      </c>
      <c r="D319" s="91">
        <v>2</v>
      </c>
      <c r="E319" s="92" t="s">
        <v>746</v>
      </c>
      <c r="F319" s="90" t="s">
        <v>793</v>
      </c>
      <c r="G319" s="95">
        <v>3950.1</v>
      </c>
      <c r="H319" s="95">
        <v>3950.1</v>
      </c>
      <c r="I319" s="95">
        <v>3949.9</v>
      </c>
      <c r="J319" s="94">
        <f t="shared" si="4"/>
        <v>100</v>
      </c>
    </row>
    <row r="320" spans="1:10" ht="31.5">
      <c r="A320" s="89" t="s">
        <v>740</v>
      </c>
      <c r="B320" s="90">
        <v>903</v>
      </c>
      <c r="C320" s="91">
        <v>7</v>
      </c>
      <c r="D320" s="91">
        <v>2</v>
      </c>
      <c r="E320" s="92" t="s">
        <v>746</v>
      </c>
      <c r="F320" s="90" t="s">
        <v>741</v>
      </c>
      <c r="G320" s="95">
        <v>5865.3</v>
      </c>
      <c r="H320" s="95">
        <v>5865.3</v>
      </c>
      <c r="I320" s="95">
        <v>5865.3</v>
      </c>
      <c r="J320" s="94">
        <f t="shared" si="4"/>
        <v>100</v>
      </c>
    </row>
    <row r="321" spans="1:10" ht="78.75">
      <c r="A321" s="89" t="s">
        <v>903</v>
      </c>
      <c r="B321" s="90">
        <v>903</v>
      </c>
      <c r="C321" s="91">
        <v>7</v>
      </c>
      <c r="D321" s="91">
        <v>2</v>
      </c>
      <c r="E321" s="92" t="s">
        <v>904</v>
      </c>
      <c r="F321" s="90" t="s">
        <v>724</v>
      </c>
      <c r="G321" s="93">
        <v>261673.1</v>
      </c>
      <c r="H321" s="93">
        <v>261673.1</v>
      </c>
      <c r="I321" s="93">
        <v>251265.2</v>
      </c>
      <c r="J321" s="94">
        <f t="shared" si="4"/>
        <v>96</v>
      </c>
    </row>
    <row r="322" spans="1:10" ht="31.5">
      <c r="A322" s="89" t="s">
        <v>801</v>
      </c>
      <c r="B322" s="90">
        <v>903</v>
      </c>
      <c r="C322" s="91">
        <v>7</v>
      </c>
      <c r="D322" s="91">
        <v>2</v>
      </c>
      <c r="E322" s="92" t="s">
        <v>904</v>
      </c>
      <c r="F322" s="90" t="s">
        <v>802</v>
      </c>
      <c r="G322" s="95">
        <v>104292.8</v>
      </c>
      <c r="H322" s="95">
        <v>104292.8</v>
      </c>
      <c r="I322" s="95">
        <v>104015.2</v>
      </c>
      <c r="J322" s="94">
        <f t="shared" si="4"/>
        <v>99.7</v>
      </c>
    </row>
    <row r="323" spans="1:10" ht="31.5">
      <c r="A323" s="89" t="s">
        <v>803</v>
      </c>
      <c r="B323" s="90">
        <v>903</v>
      </c>
      <c r="C323" s="91">
        <v>7</v>
      </c>
      <c r="D323" s="91">
        <v>2</v>
      </c>
      <c r="E323" s="92" t="s">
        <v>904</v>
      </c>
      <c r="F323" s="90" t="s">
        <v>804</v>
      </c>
      <c r="G323" s="95">
        <v>113.4</v>
      </c>
      <c r="H323" s="95">
        <v>113.4</v>
      </c>
      <c r="I323" s="95">
        <v>113.4</v>
      </c>
      <c r="J323" s="94">
        <f t="shared" ref="J323:J410" si="5">I323*100/H323</f>
        <v>100</v>
      </c>
    </row>
    <row r="324" spans="1:10" ht="31.5">
      <c r="A324" s="89" t="s">
        <v>792</v>
      </c>
      <c r="B324" s="90">
        <v>903</v>
      </c>
      <c r="C324" s="91">
        <v>7</v>
      </c>
      <c r="D324" s="91">
        <v>2</v>
      </c>
      <c r="E324" s="92" t="s">
        <v>904</v>
      </c>
      <c r="F324" s="90" t="s">
        <v>793</v>
      </c>
      <c r="G324" s="95">
        <v>634.70000000000005</v>
      </c>
      <c r="H324" s="95">
        <v>634.70000000000005</v>
      </c>
      <c r="I324" s="95">
        <v>634.70000000000005</v>
      </c>
      <c r="J324" s="94">
        <f t="shared" si="5"/>
        <v>100</v>
      </c>
    </row>
    <row r="325" spans="1:10" ht="31.5">
      <c r="A325" s="89" t="s">
        <v>1167</v>
      </c>
      <c r="B325" s="90">
        <v>903</v>
      </c>
      <c r="C325" s="91">
        <v>7</v>
      </c>
      <c r="D325" s="91">
        <v>2</v>
      </c>
      <c r="E325" s="92" t="s">
        <v>904</v>
      </c>
      <c r="F325" s="90" t="s">
        <v>1168</v>
      </c>
      <c r="G325" s="95">
        <v>10000</v>
      </c>
      <c r="H325" s="95">
        <v>10000</v>
      </c>
      <c r="I325" s="95">
        <v>0</v>
      </c>
      <c r="J325" s="94">
        <f t="shared" si="5"/>
        <v>0</v>
      </c>
    </row>
    <row r="326" spans="1:10" ht="31.5">
      <c r="A326" s="89" t="s">
        <v>740</v>
      </c>
      <c r="B326" s="90">
        <v>903</v>
      </c>
      <c r="C326" s="91">
        <v>7</v>
      </c>
      <c r="D326" s="91">
        <v>2</v>
      </c>
      <c r="E326" s="92" t="s">
        <v>904</v>
      </c>
      <c r="F326" s="90" t="s">
        <v>741</v>
      </c>
      <c r="G326" s="95">
        <v>54679.199999999997</v>
      </c>
      <c r="H326" s="95">
        <v>54679.199999999997</v>
      </c>
      <c r="I326" s="95">
        <v>54585.9</v>
      </c>
      <c r="J326" s="94">
        <f t="shared" si="5"/>
        <v>99.8</v>
      </c>
    </row>
    <row r="327" spans="1:10" ht="63">
      <c r="A327" s="89" t="s">
        <v>738</v>
      </c>
      <c r="B327" s="90">
        <v>903</v>
      </c>
      <c r="C327" s="91">
        <v>7</v>
      </c>
      <c r="D327" s="91">
        <v>2</v>
      </c>
      <c r="E327" s="92" t="s">
        <v>904</v>
      </c>
      <c r="F327" s="90" t="s">
        <v>739</v>
      </c>
      <c r="G327" s="95">
        <v>82936.5</v>
      </c>
      <c r="H327" s="95">
        <v>82936.5</v>
      </c>
      <c r="I327" s="95">
        <v>82936.5</v>
      </c>
      <c r="J327" s="94">
        <f t="shared" si="5"/>
        <v>100</v>
      </c>
    </row>
    <row r="328" spans="1:10">
      <c r="A328" s="89" t="s">
        <v>735</v>
      </c>
      <c r="B328" s="90">
        <v>903</v>
      </c>
      <c r="C328" s="91">
        <v>7</v>
      </c>
      <c r="D328" s="91">
        <v>2</v>
      </c>
      <c r="E328" s="92" t="s">
        <v>904</v>
      </c>
      <c r="F328" s="90" t="s">
        <v>736</v>
      </c>
      <c r="G328" s="95">
        <v>8179.6</v>
      </c>
      <c r="H328" s="95">
        <v>8179.6</v>
      </c>
      <c r="I328" s="95">
        <v>8143.7</v>
      </c>
      <c r="J328" s="94">
        <f t="shared" si="5"/>
        <v>99.6</v>
      </c>
    </row>
    <row r="329" spans="1:10">
      <c r="A329" s="89" t="s">
        <v>796</v>
      </c>
      <c r="B329" s="90">
        <v>903</v>
      </c>
      <c r="C329" s="91">
        <v>7</v>
      </c>
      <c r="D329" s="91">
        <v>2</v>
      </c>
      <c r="E329" s="92" t="s">
        <v>904</v>
      </c>
      <c r="F329" s="90" t="s">
        <v>797</v>
      </c>
      <c r="G329" s="95">
        <v>771.5</v>
      </c>
      <c r="H329" s="95">
        <v>771.5</v>
      </c>
      <c r="I329" s="95">
        <v>770.4</v>
      </c>
      <c r="J329" s="94">
        <f t="shared" si="5"/>
        <v>99.9</v>
      </c>
    </row>
    <row r="330" spans="1:10">
      <c r="A330" s="96" t="s">
        <v>1452</v>
      </c>
      <c r="B330" s="90">
        <v>903</v>
      </c>
      <c r="C330" s="91">
        <v>7</v>
      </c>
      <c r="D330" s="91">
        <v>2</v>
      </c>
      <c r="E330" s="92" t="s">
        <v>904</v>
      </c>
      <c r="F330" s="90" t="s">
        <v>798</v>
      </c>
      <c r="G330" s="95">
        <v>65.400000000000006</v>
      </c>
      <c r="H330" s="95">
        <v>65.400000000000006</v>
      </c>
      <c r="I330" s="95">
        <v>65.400000000000006</v>
      </c>
      <c r="J330" s="94">
        <f t="shared" si="5"/>
        <v>100</v>
      </c>
    </row>
    <row r="331" spans="1:10" ht="63">
      <c r="A331" s="89" t="s">
        <v>905</v>
      </c>
      <c r="B331" s="90">
        <v>903</v>
      </c>
      <c r="C331" s="91">
        <v>7</v>
      </c>
      <c r="D331" s="91">
        <v>2</v>
      </c>
      <c r="E331" s="92" t="s">
        <v>906</v>
      </c>
      <c r="F331" s="90" t="s">
        <v>724</v>
      </c>
      <c r="G331" s="93">
        <v>4794.7</v>
      </c>
      <c r="H331" s="93">
        <v>4794.7</v>
      </c>
      <c r="I331" s="93">
        <v>4794.7</v>
      </c>
      <c r="J331" s="94">
        <f t="shared" si="5"/>
        <v>100</v>
      </c>
    </row>
    <row r="332" spans="1:10" ht="31.5">
      <c r="A332" s="89" t="s">
        <v>792</v>
      </c>
      <c r="B332" s="90">
        <v>903</v>
      </c>
      <c r="C332" s="91">
        <v>7</v>
      </c>
      <c r="D332" s="91">
        <v>2</v>
      </c>
      <c r="E332" s="92" t="s">
        <v>906</v>
      </c>
      <c r="F332" s="90" t="s">
        <v>793</v>
      </c>
      <c r="G332" s="95">
        <v>4794.7</v>
      </c>
      <c r="H332" s="95">
        <v>4794.7</v>
      </c>
      <c r="I332" s="95">
        <v>4794.7</v>
      </c>
      <c r="J332" s="94">
        <f t="shared" si="5"/>
        <v>100</v>
      </c>
    </row>
    <row r="333" spans="1:10" ht="47.25">
      <c r="A333" s="89" t="s">
        <v>1511</v>
      </c>
      <c r="B333" s="90">
        <v>903</v>
      </c>
      <c r="C333" s="91">
        <v>7</v>
      </c>
      <c r="D333" s="91">
        <v>2</v>
      </c>
      <c r="E333" s="92" t="s">
        <v>907</v>
      </c>
      <c r="F333" s="90" t="s">
        <v>724</v>
      </c>
      <c r="G333" s="93">
        <v>11150</v>
      </c>
      <c r="H333" s="93">
        <v>11150</v>
      </c>
      <c r="I333" s="93">
        <v>11150</v>
      </c>
      <c r="J333" s="94">
        <f t="shared" si="5"/>
        <v>100</v>
      </c>
    </row>
    <row r="334" spans="1:10">
      <c r="A334" s="89" t="s">
        <v>735</v>
      </c>
      <c r="B334" s="90">
        <v>903</v>
      </c>
      <c r="C334" s="91">
        <v>7</v>
      </c>
      <c r="D334" s="91">
        <v>2</v>
      </c>
      <c r="E334" s="92" t="s">
        <v>907</v>
      </c>
      <c r="F334" s="90" t="s">
        <v>736</v>
      </c>
      <c r="G334" s="95">
        <v>11150</v>
      </c>
      <c r="H334" s="95">
        <v>11150</v>
      </c>
      <c r="I334" s="95">
        <v>11150</v>
      </c>
      <c r="J334" s="94">
        <f t="shared" si="5"/>
        <v>100</v>
      </c>
    </row>
    <row r="335" spans="1:10" ht="63">
      <c r="A335" s="89" t="s">
        <v>908</v>
      </c>
      <c r="B335" s="90">
        <v>903</v>
      </c>
      <c r="C335" s="91">
        <v>7</v>
      </c>
      <c r="D335" s="91">
        <v>2</v>
      </c>
      <c r="E335" s="92" t="s">
        <v>909</v>
      </c>
      <c r="F335" s="90" t="s">
        <v>724</v>
      </c>
      <c r="G335" s="93">
        <v>150</v>
      </c>
      <c r="H335" s="93">
        <v>150</v>
      </c>
      <c r="I335" s="93">
        <v>150</v>
      </c>
      <c r="J335" s="94">
        <f t="shared" si="5"/>
        <v>100</v>
      </c>
    </row>
    <row r="336" spans="1:10">
      <c r="A336" s="89" t="s">
        <v>862</v>
      </c>
      <c r="B336" s="90">
        <v>903</v>
      </c>
      <c r="C336" s="91">
        <v>7</v>
      </c>
      <c r="D336" s="91">
        <v>2</v>
      </c>
      <c r="E336" s="92" t="s">
        <v>909</v>
      </c>
      <c r="F336" s="90" t="s">
        <v>863</v>
      </c>
      <c r="G336" s="95">
        <v>150</v>
      </c>
      <c r="H336" s="95">
        <v>150</v>
      </c>
      <c r="I336" s="95">
        <v>150</v>
      </c>
      <c r="J336" s="94">
        <f t="shared" si="5"/>
        <v>100</v>
      </c>
    </row>
    <row r="337" spans="1:10" ht="47.25">
      <c r="A337" s="89" t="s">
        <v>1512</v>
      </c>
      <c r="B337" s="90">
        <v>903</v>
      </c>
      <c r="C337" s="91">
        <v>7</v>
      </c>
      <c r="D337" s="91">
        <v>2</v>
      </c>
      <c r="E337" s="92" t="s">
        <v>919</v>
      </c>
      <c r="F337" s="90" t="s">
        <v>724</v>
      </c>
      <c r="G337" s="93">
        <v>600</v>
      </c>
      <c r="H337" s="93">
        <v>600</v>
      </c>
      <c r="I337" s="93">
        <v>600</v>
      </c>
      <c r="J337" s="94">
        <f t="shared" si="5"/>
        <v>100</v>
      </c>
    </row>
    <row r="338" spans="1:10">
      <c r="A338" s="89" t="s">
        <v>862</v>
      </c>
      <c r="B338" s="90">
        <v>903</v>
      </c>
      <c r="C338" s="91">
        <v>7</v>
      </c>
      <c r="D338" s="91">
        <v>2</v>
      </c>
      <c r="E338" s="92" t="s">
        <v>919</v>
      </c>
      <c r="F338" s="90" t="s">
        <v>863</v>
      </c>
      <c r="G338" s="95">
        <v>600</v>
      </c>
      <c r="H338" s="95">
        <v>600</v>
      </c>
      <c r="I338" s="95">
        <v>600</v>
      </c>
      <c r="J338" s="94">
        <f t="shared" si="5"/>
        <v>100</v>
      </c>
    </row>
    <row r="339" spans="1:10" ht="63">
      <c r="A339" s="89" t="s">
        <v>1513</v>
      </c>
      <c r="B339" s="90">
        <v>903</v>
      </c>
      <c r="C339" s="91">
        <v>7</v>
      </c>
      <c r="D339" s="91">
        <v>2</v>
      </c>
      <c r="E339" s="92" t="s">
        <v>920</v>
      </c>
      <c r="F339" s="90" t="s">
        <v>724</v>
      </c>
      <c r="G339" s="93">
        <v>24977.200000000001</v>
      </c>
      <c r="H339" s="93">
        <v>24977.200000000001</v>
      </c>
      <c r="I339" s="93">
        <v>24977.200000000001</v>
      </c>
      <c r="J339" s="94">
        <f t="shared" si="5"/>
        <v>100</v>
      </c>
    </row>
    <row r="340" spans="1:10" ht="63">
      <c r="A340" s="89" t="s">
        <v>811</v>
      </c>
      <c r="B340" s="90">
        <v>903</v>
      </c>
      <c r="C340" s="91">
        <v>7</v>
      </c>
      <c r="D340" s="91">
        <v>2</v>
      </c>
      <c r="E340" s="92" t="s">
        <v>920</v>
      </c>
      <c r="F340" s="90" t="s">
        <v>812</v>
      </c>
      <c r="G340" s="95">
        <v>23276.9</v>
      </c>
      <c r="H340" s="95">
        <v>23276.9</v>
      </c>
      <c r="I340" s="95">
        <v>23276.9</v>
      </c>
      <c r="J340" s="94">
        <f t="shared" si="5"/>
        <v>100</v>
      </c>
    </row>
    <row r="341" spans="1:10">
      <c r="A341" s="89" t="s">
        <v>779</v>
      </c>
      <c r="B341" s="90">
        <v>903</v>
      </c>
      <c r="C341" s="91">
        <v>7</v>
      </c>
      <c r="D341" s="91">
        <v>2</v>
      </c>
      <c r="E341" s="92" t="s">
        <v>920</v>
      </c>
      <c r="F341" s="90" t="s">
        <v>780</v>
      </c>
      <c r="G341" s="95">
        <v>1700.3</v>
      </c>
      <c r="H341" s="95">
        <v>1700.3</v>
      </c>
      <c r="I341" s="95">
        <v>1700.3</v>
      </c>
      <c r="J341" s="94">
        <f t="shared" si="5"/>
        <v>100</v>
      </c>
    </row>
    <row r="342" spans="1:10" ht="63">
      <c r="A342" s="89" t="s">
        <v>947</v>
      </c>
      <c r="B342" s="90">
        <v>903</v>
      </c>
      <c r="C342" s="91">
        <v>7</v>
      </c>
      <c r="D342" s="91">
        <v>2</v>
      </c>
      <c r="E342" s="92" t="s">
        <v>922</v>
      </c>
      <c r="F342" s="90" t="s">
        <v>724</v>
      </c>
      <c r="G342" s="93">
        <v>3808.5</v>
      </c>
      <c r="H342" s="93">
        <v>3808.5</v>
      </c>
      <c r="I342" s="93">
        <v>3808.5</v>
      </c>
      <c r="J342" s="94">
        <f t="shared" si="5"/>
        <v>100</v>
      </c>
    </row>
    <row r="343" spans="1:10" ht="63">
      <c r="A343" s="89" t="s">
        <v>738</v>
      </c>
      <c r="B343" s="90">
        <v>903</v>
      </c>
      <c r="C343" s="91">
        <v>7</v>
      </c>
      <c r="D343" s="91">
        <v>2</v>
      </c>
      <c r="E343" s="92" t="s">
        <v>922</v>
      </c>
      <c r="F343" s="90" t="s">
        <v>739</v>
      </c>
      <c r="G343" s="95">
        <v>3643.8</v>
      </c>
      <c r="H343" s="95">
        <v>3643.8</v>
      </c>
      <c r="I343" s="95">
        <v>3643.8</v>
      </c>
      <c r="J343" s="94">
        <f t="shared" si="5"/>
        <v>100</v>
      </c>
    </row>
    <row r="344" spans="1:10">
      <c r="A344" s="89" t="s">
        <v>735</v>
      </c>
      <c r="B344" s="90">
        <v>903</v>
      </c>
      <c r="C344" s="91">
        <v>7</v>
      </c>
      <c r="D344" s="91">
        <v>2</v>
      </c>
      <c r="E344" s="92" t="s">
        <v>922</v>
      </c>
      <c r="F344" s="90" t="s">
        <v>736</v>
      </c>
      <c r="G344" s="95">
        <v>164.7</v>
      </c>
      <c r="H344" s="95">
        <v>164.7</v>
      </c>
      <c r="I344" s="95">
        <v>164.7</v>
      </c>
      <c r="J344" s="94">
        <f t="shared" si="5"/>
        <v>100</v>
      </c>
    </row>
    <row r="345" spans="1:10" ht="63">
      <c r="A345" s="89" t="s">
        <v>1514</v>
      </c>
      <c r="B345" s="90">
        <v>903</v>
      </c>
      <c r="C345" s="91">
        <v>7</v>
      </c>
      <c r="D345" s="91">
        <v>2</v>
      </c>
      <c r="E345" s="92" t="s">
        <v>1515</v>
      </c>
      <c r="F345" s="90" t="s">
        <v>724</v>
      </c>
      <c r="G345" s="93">
        <v>21359.5</v>
      </c>
      <c r="H345" s="93">
        <v>21359.5</v>
      </c>
      <c r="I345" s="93">
        <v>21359.5</v>
      </c>
      <c r="J345" s="94">
        <f t="shared" si="5"/>
        <v>100</v>
      </c>
    </row>
    <row r="346" spans="1:10" ht="63">
      <c r="A346" s="89" t="s">
        <v>738</v>
      </c>
      <c r="B346" s="90">
        <v>903</v>
      </c>
      <c r="C346" s="91">
        <v>7</v>
      </c>
      <c r="D346" s="91">
        <v>2</v>
      </c>
      <c r="E346" s="92" t="s">
        <v>1515</v>
      </c>
      <c r="F346" s="90" t="s">
        <v>739</v>
      </c>
      <c r="G346" s="95">
        <v>12792.7</v>
      </c>
      <c r="H346" s="95">
        <v>12792.7</v>
      </c>
      <c r="I346" s="95">
        <v>12792.7</v>
      </c>
      <c r="J346" s="94">
        <f t="shared" si="5"/>
        <v>100</v>
      </c>
    </row>
    <row r="347" spans="1:10">
      <c r="A347" s="89" t="s">
        <v>735</v>
      </c>
      <c r="B347" s="90">
        <v>903</v>
      </c>
      <c r="C347" s="91">
        <v>7</v>
      </c>
      <c r="D347" s="91">
        <v>2</v>
      </c>
      <c r="E347" s="92" t="s">
        <v>1515</v>
      </c>
      <c r="F347" s="90" t="s">
        <v>736</v>
      </c>
      <c r="G347" s="95">
        <v>2082</v>
      </c>
      <c r="H347" s="95">
        <v>2082</v>
      </c>
      <c r="I347" s="95">
        <v>2082</v>
      </c>
      <c r="J347" s="94">
        <f t="shared" si="5"/>
        <v>100</v>
      </c>
    </row>
    <row r="348" spans="1:10" ht="63">
      <c r="A348" s="89" t="s">
        <v>811</v>
      </c>
      <c r="B348" s="90">
        <v>903</v>
      </c>
      <c r="C348" s="91">
        <v>7</v>
      </c>
      <c r="D348" s="91">
        <v>2</v>
      </c>
      <c r="E348" s="92" t="s">
        <v>1515</v>
      </c>
      <c r="F348" s="90" t="s">
        <v>812</v>
      </c>
      <c r="G348" s="95">
        <v>5445.3</v>
      </c>
      <c r="H348" s="95">
        <v>5445.3</v>
      </c>
      <c r="I348" s="95">
        <v>5445.3</v>
      </c>
      <c r="J348" s="94">
        <f t="shared" si="5"/>
        <v>100</v>
      </c>
    </row>
    <row r="349" spans="1:10">
      <c r="A349" s="89" t="s">
        <v>779</v>
      </c>
      <c r="B349" s="90">
        <v>903</v>
      </c>
      <c r="C349" s="91">
        <v>7</v>
      </c>
      <c r="D349" s="91">
        <v>2</v>
      </c>
      <c r="E349" s="92" t="s">
        <v>1515</v>
      </c>
      <c r="F349" s="90" t="s">
        <v>780</v>
      </c>
      <c r="G349" s="95">
        <v>1039.5</v>
      </c>
      <c r="H349" s="95">
        <v>1039.5</v>
      </c>
      <c r="I349" s="95">
        <v>1039.5</v>
      </c>
      <c r="J349" s="94">
        <f t="shared" si="5"/>
        <v>100</v>
      </c>
    </row>
    <row r="350" spans="1:10" ht="78.75">
      <c r="A350" s="89" t="s">
        <v>1516</v>
      </c>
      <c r="B350" s="90">
        <v>903</v>
      </c>
      <c r="C350" s="91">
        <v>7</v>
      </c>
      <c r="D350" s="91">
        <v>2</v>
      </c>
      <c r="E350" s="92" t="s">
        <v>1517</v>
      </c>
      <c r="F350" s="90" t="s">
        <v>724</v>
      </c>
      <c r="G350" s="93">
        <v>1627.5</v>
      </c>
      <c r="H350" s="93">
        <v>1627.5</v>
      </c>
      <c r="I350" s="93">
        <v>1627.5</v>
      </c>
      <c r="J350" s="94">
        <f t="shared" si="5"/>
        <v>100</v>
      </c>
    </row>
    <row r="351" spans="1:10">
      <c r="A351" s="89" t="s">
        <v>735</v>
      </c>
      <c r="B351" s="90">
        <v>903</v>
      </c>
      <c r="C351" s="91">
        <v>7</v>
      </c>
      <c r="D351" s="91">
        <v>2</v>
      </c>
      <c r="E351" s="92" t="s">
        <v>1517</v>
      </c>
      <c r="F351" s="90" t="s">
        <v>736</v>
      </c>
      <c r="G351" s="95">
        <v>1521.1</v>
      </c>
      <c r="H351" s="95">
        <v>1521.1</v>
      </c>
      <c r="I351" s="95">
        <v>1521.1</v>
      </c>
      <c r="J351" s="94">
        <f t="shared" si="5"/>
        <v>100</v>
      </c>
    </row>
    <row r="352" spans="1:10">
      <c r="A352" s="89" t="s">
        <v>779</v>
      </c>
      <c r="B352" s="90">
        <v>903</v>
      </c>
      <c r="C352" s="91">
        <v>7</v>
      </c>
      <c r="D352" s="91">
        <v>2</v>
      </c>
      <c r="E352" s="92" t="s">
        <v>1517</v>
      </c>
      <c r="F352" s="90" t="s">
        <v>780</v>
      </c>
      <c r="G352" s="95">
        <v>106.4</v>
      </c>
      <c r="H352" s="95">
        <v>106.4</v>
      </c>
      <c r="I352" s="95">
        <v>106.4</v>
      </c>
      <c r="J352" s="94">
        <f t="shared" si="5"/>
        <v>100</v>
      </c>
    </row>
    <row r="353" spans="1:10">
      <c r="A353" s="89" t="s">
        <v>694</v>
      </c>
      <c r="B353" s="90">
        <v>903</v>
      </c>
      <c r="C353" s="91">
        <v>7</v>
      </c>
      <c r="D353" s="91">
        <v>4</v>
      </c>
      <c r="E353" s="92" t="s">
        <v>724</v>
      </c>
      <c r="F353" s="90" t="s">
        <v>724</v>
      </c>
      <c r="G353" s="93">
        <v>285929.59999999998</v>
      </c>
      <c r="H353" s="93">
        <v>285929.59999999998</v>
      </c>
      <c r="I353" s="93">
        <v>271895.3</v>
      </c>
      <c r="J353" s="94">
        <f t="shared" si="5"/>
        <v>95.1</v>
      </c>
    </row>
    <row r="354" spans="1:10" ht="78.75">
      <c r="A354" s="89" t="s">
        <v>1518</v>
      </c>
      <c r="B354" s="90">
        <v>903</v>
      </c>
      <c r="C354" s="91">
        <v>7</v>
      </c>
      <c r="D354" s="91">
        <v>4</v>
      </c>
      <c r="E354" s="92" t="s">
        <v>923</v>
      </c>
      <c r="F354" s="90"/>
      <c r="G354" s="93">
        <v>264.89999999999998</v>
      </c>
      <c r="H354" s="93">
        <v>264.89999999999998</v>
      </c>
      <c r="I354" s="93">
        <v>264.89999999999998</v>
      </c>
      <c r="J354" s="94">
        <f t="shared" si="5"/>
        <v>100</v>
      </c>
    </row>
    <row r="355" spans="1:10">
      <c r="A355" s="89" t="s">
        <v>735</v>
      </c>
      <c r="B355" s="90">
        <v>903</v>
      </c>
      <c r="C355" s="91">
        <v>7</v>
      </c>
      <c r="D355" s="91">
        <v>4</v>
      </c>
      <c r="E355" s="92" t="s">
        <v>923</v>
      </c>
      <c r="F355" s="90" t="s">
        <v>736</v>
      </c>
      <c r="G355" s="95">
        <v>264.89999999999998</v>
      </c>
      <c r="H355" s="95">
        <v>264.89999999999998</v>
      </c>
      <c r="I355" s="95">
        <v>264.89999999999998</v>
      </c>
      <c r="J355" s="94">
        <f t="shared" si="5"/>
        <v>100</v>
      </c>
    </row>
    <row r="356" spans="1:10" ht="78.75">
      <c r="A356" s="89" t="s">
        <v>1519</v>
      </c>
      <c r="B356" s="90">
        <v>903</v>
      </c>
      <c r="C356" s="91">
        <v>7</v>
      </c>
      <c r="D356" s="91">
        <v>4</v>
      </c>
      <c r="E356" s="92" t="s">
        <v>1520</v>
      </c>
      <c r="F356" s="90"/>
      <c r="G356" s="93">
        <v>13845.7</v>
      </c>
      <c r="H356" s="93">
        <v>13845.7</v>
      </c>
      <c r="I356" s="93">
        <v>0</v>
      </c>
      <c r="J356" s="94">
        <f t="shared" si="5"/>
        <v>0</v>
      </c>
    </row>
    <row r="357" spans="1:10" ht="47.25">
      <c r="A357" s="89" t="s">
        <v>764</v>
      </c>
      <c r="B357" s="90">
        <v>903</v>
      </c>
      <c r="C357" s="91">
        <v>7</v>
      </c>
      <c r="D357" s="91">
        <v>4</v>
      </c>
      <c r="E357" s="92" t="s">
        <v>1520</v>
      </c>
      <c r="F357" s="90" t="s">
        <v>765</v>
      </c>
      <c r="G357" s="95">
        <v>13845.7</v>
      </c>
      <c r="H357" s="95">
        <v>13845.7</v>
      </c>
      <c r="I357" s="95">
        <v>0</v>
      </c>
      <c r="J357" s="94">
        <f t="shared" si="5"/>
        <v>0</v>
      </c>
    </row>
    <row r="358" spans="1:10" ht="94.5">
      <c r="A358" s="89" t="s">
        <v>895</v>
      </c>
      <c r="B358" s="90">
        <v>903</v>
      </c>
      <c r="C358" s="91">
        <v>7</v>
      </c>
      <c r="D358" s="91">
        <v>4</v>
      </c>
      <c r="E358" s="92" t="s">
        <v>896</v>
      </c>
      <c r="F358" s="90" t="s">
        <v>724</v>
      </c>
      <c r="G358" s="93">
        <v>400</v>
      </c>
      <c r="H358" s="93">
        <v>400</v>
      </c>
      <c r="I358" s="93">
        <v>400</v>
      </c>
      <c r="J358" s="94">
        <f t="shared" si="5"/>
        <v>100</v>
      </c>
    </row>
    <row r="359" spans="1:10">
      <c r="A359" s="89" t="s">
        <v>779</v>
      </c>
      <c r="B359" s="90">
        <v>903</v>
      </c>
      <c r="C359" s="91">
        <v>7</v>
      </c>
      <c r="D359" s="91">
        <v>4</v>
      </c>
      <c r="E359" s="92" t="s">
        <v>896</v>
      </c>
      <c r="F359" s="90" t="s">
        <v>780</v>
      </c>
      <c r="G359" s="95">
        <v>400</v>
      </c>
      <c r="H359" s="95">
        <v>400</v>
      </c>
      <c r="I359" s="95">
        <v>400</v>
      </c>
      <c r="J359" s="94">
        <f t="shared" si="5"/>
        <v>100</v>
      </c>
    </row>
    <row r="360" spans="1:10" ht="126">
      <c r="A360" s="89" t="s">
        <v>1507</v>
      </c>
      <c r="B360" s="90">
        <v>903</v>
      </c>
      <c r="C360" s="91">
        <v>7</v>
      </c>
      <c r="D360" s="91">
        <v>4</v>
      </c>
      <c r="E360" s="92" t="s">
        <v>897</v>
      </c>
      <c r="F360" s="90" t="s">
        <v>724</v>
      </c>
      <c r="G360" s="93">
        <v>3527.6</v>
      </c>
      <c r="H360" s="93">
        <v>3527.6</v>
      </c>
      <c r="I360" s="93">
        <v>3347</v>
      </c>
      <c r="J360" s="94">
        <f t="shared" si="5"/>
        <v>94.9</v>
      </c>
    </row>
    <row r="361" spans="1:10">
      <c r="A361" s="89" t="s">
        <v>735</v>
      </c>
      <c r="B361" s="90">
        <v>903</v>
      </c>
      <c r="C361" s="91">
        <v>7</v>
      </c>
      <c r="D361" s="91">
        <v>4</v>
      </c>
      <c r="E361" s="92" t="s">
        <v>897</v>
      </c>
      <c r="F361" s="90" t="s">
        <v>736</v>
      </c>
      <c r="G361" s="95">
        <v>1858.9</v>
      </c>
      <c r="H361" s="95">
        <v>1858.9</v>
      </c>
      <c r="I361" s="95">
        <v>1759.4</v>
      </c>
      <c r="J361" s="94">
        <f t="shared" si="5"/>
        <v>94.6</v>
      </c>
    </row>
    <row r="362" spans="1:10">
      <c r="A362" s="89" t="s">
        <v>779</v>
      </c>
      <c r="B362" s="90">
        <v>903</v>
      </c>
      <c r="C362" s="91">
        <v>7</v>
      </c>
      <c r="D362" s="91">
        <v>4</v>
      </c>
      <c r="E362" s="92" t="s">
        <v>897</v>
      </c>
      <c r="F362" s="90" t="s">
        <v>780</v>
      </c>
      <c r="G362" s="95">
        <v>1668.7</v>
      </c>
      <c r="H362" s="95">
        <v>1668.7</v>
      </c>
      <c r="I362" s="95">
        <v>1587.6</v>
      </c>
      <c r="J362" s="94">
        <f t="shared" si="5"/>
        <v>95.1</v>
      </c>
    </row>
    <row r="363" spans="1:10" ht="94.5">
      <c r="A363" s="101" t="s">
        <v>1521</v>
      </c>
      <c r="B363" s="90">
        <v>903</v>
      </c>
      <c r="C363" s="91">
        <v>7</v>
      </c>
      <c r="D363" s="91">
        <v>4</v>
      </c>
      <c r="E363" s="92" t="s">
        <v>902</v>
      </c>
      <c r="F363" s="90" t="s">
        <v>724</v>
      </c>
      <c r="G363" s="93">
        <v>92.5</v>
      </c>
      <c r="H363" s="93">
        <v>92.5</v>
      </c>
      <c r="I363" s="93">
        <v>92.5</v>
      </c>
      <c r="J363" s="94">
        <f t="shared" si="5"/>
        <v>100</v>
      </c>
    </row>
    <row r="364" spans="1:10">
      <c r="A364" s="89" t="s">
        <v>735</v>
      </c>
      <c r="B364" s="90">
        <v>903</v>
      </c>
      <c r="C364" s="91">
        <v>7</v>
      </c>
      <c r="D364" s="91">
        <v>4</v>
      </c>
      <c r="E364" s="92" t="s">
        <v>902</v>
      </c>
      <c r="F364" s="90" t="s">
        <v>736</v>
      </c>
      <c r="G364" s="95">
        <v>67.5</v>
      </c>
      <c r="H364" s="95">
        <v>67.5</v>
      </c>
      <c r="I364" s="95">
        <v>67.5</v>
      </c>
      <c r="J364" s="94">
        <f t="shared" si="5"/>
        <v>100</v>
      </c>
    </row>
    <row r="365" spans="1:10">
      <c r="A365" s="89" t="s">
        <v>779</v>
      </c>
      <c r="B365" s="90">
        <v>903</v>
      </c>
      <c r="C365" s="91">
        <v>7</v>
      </c>
      <c r="D365" s="91">
        <v>4</v>
      </c>
      <c r="E365" s="92" t="s">
        <v>902</v>
      </c>
      <c r="F365" s="90" t="s">
        <v>780</v>
      </c>
      <c r="G365" s="95">
        <v>25</v>
      </c>
      <c r="H365" s="95">
        <v>25</v>
      </c>
      <c r="I365" s="95">
        <v>25</v>
      </c>
      <c r="J365" s="94">
        <f t="shared" si="5"/>
        <v>100</v>
      </c>
    </row>
    <row r="366" spans="1:10" ht="78.75">
      <c r="A366" s="89" t="s">
        <v>745</v>
      </c>
      <c r="B366" s="90">
        <v>903</v>
      </c>
      <c r="C366" s="91">
        <v>7</v>
      </c>
      <c r="D366" s="91">
        <v>4</v>
      </c>
      <c r="E366" s="92" t="s">
        <v>746</v>
      </c>
      <c r="F366" s="90" t="s">
        <v>724</v>
      </c>
      <c r="G366" s="93">
        <v>1882.5</v>
      </c>
      <c r="H366" s="93">
        <v>1882.5</v>
      </c>
      <c r="I366" s="93">
        <v>1882.5</v>
      </c>
      <c r="J366" s="94">
        <f t="shared" si="5"/>
        <v>100</v>
      </c>
    </row>
    <row r="367" spans="1:10">
      <c r="A367" s="89" t="s">
        <v>735</v>
      </c>
      <c r="B367" s="90">
        <v>903</v>
      </c>
      <c r="C367" s="91">
        <v>7</v>
      </c>
      <c r="D367" s="91">
        <v>4</v>
      </c>
      <c r="E367" s="92" t="s">
        <v>746</v>
      </c>
      <c r="F367" s="90" t="s">
        <v>736</v>
      </c>
      <c r="G367" s="95">
        <v>1407.5</v>
      </c>
      <c r="H367" s="95">
        <v>1407.5</v>
      </c>
      <c r="I367" s="95">
        <v>1407.5</v>
      </c>
      <c r="J367" s="94">
        <f t="shared" si="5"/>
        <v>100</v>
      </c>
    </row>
    <row r="368" spans="1:10">
      <c r="A368" s="89" t="s">
        <v>779</v>
      </c>
      <c r="B368" s="90">
        <v>903</v>
      </c>
      <c r="C368" s="91">
        <v>7</v>
      </c>
      <c r="D368" s="91">
        <v>4</v>
      </c>
      <c r="E368" s="92" t="s">
        <v>746</v>
      </c>
      <c r="F368" s="90" t="s">
        <v>780</v>
      </c>
      <c r="G368" s="95">
        <v>475</v>
      </c>
      <c r="H368" s="95">
        <v>475</v>
      </c>
      <c r="I368" s="95">
        <v>475</v>
      </c>
      <c r="J368" s="94">
        <f t="shared" si="5"/>
        <v>100</v>
      </c>
    </row>
    <row r="369" spans="1:10" ht="63">
      <c r="A369" s="89" t="s">
        <v>924</v>
      </c>
      <c r="B369" s="90">
        <v>903</v>
      </c>
      <c r="C369" s="91">
        <v>7</v>
      </c>
      <c r="D369" s="91">
        <v>4</v>
      </c>
      <c r="E369" s="92" t="s">
        <v>925</v>
      </c>
      <c r="F369" s="90" t="s">
        <v>724</v>
      </c>
      <c r="G369" s="93">
        <v>245688.8</v>
      </c>
      <c r="H369" s="93">
        <v>245688.8</v>
      </c>
      <c r="I369" s="93">
        <v>245688.8</v>
      </c>
      <c r="J369" s="94">
        <f t="shared" si="5"/>
        <v>100</v>
      </c>
    </row>
    <row r="370" spans="1:10" ht="63">
      <c r="A370" s="89" t="s">
        <v>738</v>
      </c>
      <c r="B370" s="90">
        <v>903</v>
      </c>
      <c r="C370" s="91">
        <v>7</v>
      </c>
      <c r="D370" s="91">
        <v>4</v>
      </c>
      <c r="E370" s="92" t="s">
        <v>925</v>
      </c>
      <c r="F370" s="90" t="s">
        <v>739</v>
      </c>
      <c r="G370" s="95">
        <v>101346.7</v>
      </c>
      <c r="H370" s="95">
        <v>101346.7</v>
      </c>
      <c r="I370" s="95">
        <v>101346.7</v>
      </c>
      <c r="J370" s="94">
        <f t="shared" si="5"/>
        <v>100</v>
      </c>
    </row>
    <row r="371" spans="1:10">
      <c r="A371" s="89" t="s">
        <v>735</v>
      </c>
      <c r="B371" s="90">
        <v>903</v>
      </c>
      <c r="C371" s="91">
        <v>7</v>
      </c>
      <c r="D371" s="91">
        <v>4</v>
      </c>
      <c r="E371" s="92" t="s">
        <v>925</v>
      </c>
      <c r="F371" s="90" t="s">
        <v>736</v>
      </c>
      <c r="G371" s="95">
        <v>12719.9</v>
      </c>
      <c r="H371" s="95">
        <v>12719.9</v>
      </c>
      <c r="I371" s="95">
        <v>12719.9</v>
      </c>
      <c r="J371" s="94">
        <f t="shared" si="5"/>
        <v>100</v>
      </c>
    </row>
    <row r="372" spans="1:10" ht="63">
      <c r="A372" s="89" t="s">
        <v>811</v>
      </c>
      <c r="B372" s="90">
        <v>903</v>
      </c>
      <c r="C372" s="91">
        <v>7</v>
      </c>
      <c r="D372" s="91">
        <v>4</v>
      </c>
      <c r="E372" s="92" t="s">
        <v>925</v>
      </c>
      <c r="F372" s="90" t="s">
        <v>812</v>
      </c>
      <c r="G372" s="95">
        <v>99874.7</v>
      </c>
      <c r="H372" s="95">
        <v>99874.7</v>
      </c>
      <c r="I372" s="95">
        <v>99874.7</v>
      </c>
      <c r="J372" s="94">
        <f t="shared" si="5"/>
        <v>100</v>
      </c>
    </row>
    <row r="373" spans="1:10">
      <c r="A373" s="89" t="s">
        <v>779</v>
      </c>
      <c r="B373" s="90">
        <v>903</v>
      </c>
      <c r="C373" s="91">
        <v>7</v>
      </c>
      <c r="D373" s="91">
        <v>4</v>
      </c>
      <c r="E373" s="92" t="s">
        <v>925</v>
      </c>
      <c r="F373" s="90" t="s">
        <v>780</v>
      </c>
      <c r="G373" s="95">
        <v>31747.5</v>
      </c>
      <c r="H373" s="95">
        <v>31747.5</v>
      </c>
      <c r="I373" s="95">
        <v>31747.5</v>
      </c>
      <c r="J373" s="94">
        <f t="shared" si="5"/>
        <v>100</v>
      </c>
    </row>
    <row r="374" spans="1:10" ht="126">
      <c r="A374" s="89" t="s">
        <v>1431</v>
      </c>
      <c r="B374" s="90">
        <v>903</v>
      </c>
      <c r="C374" s="91">
        <v>7</v>
      </c>
      <c r="D374" s="91">
        <v>4</v>
      </c>
      <c r="E374" s="92" t="s">
        <v>734</v>
      </c>
      <c r="F374" s="90" t="s">
        <v>724</v>
      </c>
      <c r="G374" s="93">
        <v>392</v>
      </c>
      <c r="H374" s="93">
        <v>392</v>
      </c>
      <c r="I374" s="93">
        <v>384</v>
      </c>
      <c r="J374" s="94">
        <f t="shared" si="5"/>
        <v>98</v>
      </c>
    </row>
    <row r="375" spans="1:10">
      <c r="A375" s="89" t="s">
        <v>735</v>
      </c>
      <c r="B375" s="90">
        <v>903</v>
      </c>
      <c r="C375" s="91">
        <v>7</v>
      </c>
      <c r="D375" s="91">
        <v>4</v>
      </c>
      <c r="E375" s="92" t="s">
        <v>734</v>
      </c>
      <c r="F375" s="90" t="s">
        <v>736</v>
      </c>
      <c r="G375" s="95">
        <v>368</v>
      </c>
      <c r="H375" s="95">
        <v>368</v>
      </c>
      <c r="I375" s="95">
        <v>368</v>
      </c>
      <c r="J375" s="94">
        <f t="shared" si="5"/>
        <v>100</v>
      </c>
    </row>
    <row r="376" spans="1:10">
      <c r="A376" s="89" t="s">
        <v>779</v>
      </c>
      <c r="B376" s="90">
        <v>903</v>
      </c>
      <c r="C376" s="91">
        <v>7</v>
      </c>
      <c r="D376" s="91">
        <v>4</v>
      </c>
      <c r="E376" s="92" t="s">
        <v>734</v>
      </c>
      <c r="F376" s="90" t="s">
        <v>780</v>
      </c>
      <c r="G376" s="95">
        <v>24</v>
      </c>
      <c r="H376" s="95">
        <v>24</v>
      </c>
      <c r="I376" s="95">
        <v>16</v>
      </c>
      <c r="J376" s="94">
        <f t="shared" si="5"/>
        <v>66.7</v>
      </c>
    </row>
    <row r="377" spans="1:10" ht="94.5">
      <c r="A377" s="89" t="s">
        <v>1522</v>
      </c>
      <c r="B377" s="90">
        <v>903</v>
      </c>
      <c r="C377" s="91">
        <v>7</v>
      </c>
      <c r="D377" s="91">
        <v>4</v>
      </c>
      <c r="E377" s="92" t="s">
        <v>1523</v>
      </c>
      <c r="F377" s="90" t="s">
        <v>724</v>
      </c>
      <c r="G377" s="93">
        <v>15500</v>
      </c>
      <c r="H377" s="93">
        <v>15500</v>
      </c>
      <c r="I377" s="93">
        <v>15500</v>
      </c>
      <c r="J377" s="94">
        <f t="shared" si="5"/>
        <v>100</v>
      </c>
    </row>
    <row r="378" spans="1:10" ht="31.5">
      <c r="A378" s="89" t="s">
        <v>928</v>
      </c>
      <c r="B378" s="90">
        <v>903</v>
      </c>
      <c r="C378" s="91">
        <v>7</v>
      </c>
      <c r="D378" s="91">
        <v>4</v>
      </c>
      <c r="E378" s="92" t="s">
        <v>1523</v>
      </c>
      <c r="F378" s="90" t="s">
        <v>929</v>
      </c>
      <c r="G378" s="95">
        <v>15500</v>
      </c>
      <c r="H378" s="95">
        <v>15500</v>
      </c>
      <c r="I378" s="95">
        <v>15500</v>
      </c>
      <c r="J378" s="94">
        <f t="shared" si="5"/>
        <v>100</v>
      </c>
    </row>
    <row r="379" spans="1:10" ht="63">
      <c r="A379" s="89" t="s">
        <v>926</v>
      </c>
      <c r="B379" s="90">
        <v>903</v>
      </c>
      <c r="C379" s="91">
        <v>7</v>
      </c>
      <c r="D379" s="91">
        <v>4</v>
      </c>
      <c r="E379" s="92" t="s">
        <v>927</v>
      </c>
      <c r="F379" s="90"/>
      <c r="G379" s="93">
        <v>4335.6000000000004</v>
      </c>
      <c r="H379" s="93">
        <v>4335.6000000000004</v>
      </c>
      <c r="I379" s="93">
        <v>4335.6000000000004</v>
      </c>
      <c r="J379" s="94">
        <f t="shared" si="5"/>
        <v>100</v>
      </c>
    </row>
    <row r="380" spans="1:10" ht="31.5">
      <c r="A380" s="89" t="s">
        <v>928</v>
      </c>
      <c r="B380" s="90">
        <v>903</v>
      </c>
      <c r="C380" s="91">
        <v>7</v>
      </c>
      <c r="D380" s="91">
        <v>4</v>
      </c>
      <c r="E380" s="92" t="s">
        <v>927</v>
      </c>
      <c r="F380" s="90" t="s">
        <v>929</v>
      </c>
      <c r="G380" s="95">
        <v>4335.6000000000004</v>
      </c>
      <c r="H380" s="95">
        <v>4335.6000000000004</v>
      </c>
      <c r="I380" s="95">
        <v>4335.6000000000004</v>
      </c>
      <c r="J380" s="94">
        <f t="shared" si="5"/>
        <v>100</v>
      </c>
    </row>
    <row r="381" spans="1:10" ht="31.5">
      <c r="A381" s="89" t="s">
        <v>695</v>
      </c>
      <c r="B381" s="90">
        <v>903</v>
      </c>
      <c r="C381" s="91">
        <v>7</v>
      </c>
      <c r="D381" s="91">
        <v>5</v>
      </c>
      <c r="E381" s="92" t="s">
        <v>724</v>
      </c>
      <c r="F381" s="90" t="s">
        <v>724</v>
      </c>
      <c r="G381" s="93">
        <v>14876.2</v>
      </c>
      <c r="H381" s="93">
        <v>14876.2</v>
      </c>
      <c r="I381" s="93">
        <v>14860.2</v>
      </c>
      <c r="J381" s="94">
        <f t="shared" si="5"/>
        <v>99.9</v>
      </c>
    </row>
    <row r="382" spans="1:10" ht="63">
      <c r="A382" s="89" t="s">
        <v>1524</v>
      </c>
      <c r="B382" s="90">
        <v>903</v>
      </c>
      <c r="C382" s="91">
        <v>7</v>
      </c>
      <c r="D382" s="91">
        <v>5</v>
      </c>
      <c r="E382" s="92" t="s">
        <v>930</v>
      </c>
      <c r="F382" s="90"/>
      <c r="G382" s="93">
        <v>101</v>
      </c>
      <c r="H382" s="93">
        <v>101</v>
      </c>
      <c r="I382" s="93">
        <v>85</v>
      </c>
      <c r="J382" s="94">
        <f t="shared" si="5"/>
        <v>84.2</v>
      </c>
    </row>
    <row r="383" spans="1:10" ht="31.5">
      <c r="A383" s="89" t="s">
        <v>790</v>
      </c>
      <c r="B383" s="90">
        <v>903</v>
      </c>
      <c r="C383" s="91">
        <v>7</v>
      </c>
      <c r="D383" s="91">
        <v>5</v>
      </c>
      <c r="E383" s="92" t="s">
        <v>930</v>
      </c>
      <c r="F383" s="90" t="s">
        <v>791</v>
      </c>
      <c r="G383" s="95">
        <v>75</v>
      </c>
      <c r="H383" s="95">
        <v>75</v>
      </c>
      <c r="I383" s="95">
        <v>67</v>
      </c>
      <c r="J383" s="94">
        <f t="shared" si="5"/>
        <v>89.3</v>
      </c>
    </row>
    <row r="384" spans="1:10" ht="31.5">
      <c r="A384" s="89" t="s">
        <v>740</v>
      </c>
      <c r="B384" s="90">
        <v>903</v>
      </c>
      <c r="C384" s="91">
        <v>7</v>
      </c>
      <c r="D384" s="91">
        <v>5</v>
      </c>
      <c r="E384" s="92" t="s">
        <v>930</v>
      </c>
      <c r="F384" s="90" t="s">
        <v>741</v>
      </c>
      <c r="G384" s="95">
        <v>26</v>
      </c>
      <c r="H384" s="95">
        <v>26</v>
      </c>
      <c r="I384" s="95">
        <v>18</v>
      </c>
      <c r="J384" s="94">
        <f t="shared" si="5"/>
        <v>69.2</v>
      </c>
    </row>
    <row r="385" spans="1:10" ht="78.75">
      <c r="A385" s="89" t="s">
        <v>931</v>
      </c>
      <c r="B385" s="90">
        <v>903</v>
      </c>
      <c r="C385" s="91">
        <v>7</v>
      </c>
      <c r="D385" s="91">
        <v>5</v>
      </c>
      <c r="E385" s="92" t="s">
        <v>932</v>
      </c>
      <c r="F385" s="90" t="s">
        <v>724</v>
      </c>
      <c r="G385" s="93">
        <v>10913</v>
      </c>
      <c r="H385" s="93">
        <v>10913</v>
      </c>
      <c r="I385" s="93">
        <v>10913</v>
      </c>
      <c r="J385" s="94">
        <f t="shared" si="5"/>
        <v>100</v>
      </c>
    </row>
    <row r="386" spans="1:10" ht="63">
      <c r="A386" s="89" t="s">
        <v>738</v>
      </c>
      <c r="B386" s="90">
        <v>903</v>
      </c>
      <c r="C386" s="91">
        <v>7</v>
      </c>
      <c r="D386" s="91">
        <v>5</v>
      </c>
      <c r="E386" s="92" t="s">
        <v>932</v>
      </c>
      <c r="F386" s="90" t="s">
        <v>739</v>
      </c>
      <c r="G386" s="95">
        <v>10569.3</v>
      </c>
      <c r="H386" s="95">
        <v>10569.3</v>
      </c>
      <c r="I386" s="95">
        <v>10569.3</v>
      </c>
      <c r="J386" s="94">
        <f t="shared" si="5"/>
        <v>100</v>
      </c>
    </row>
    <row r="387" spans="1:10">
      <c r="A387" s="89" t="s">
        <v>735</v>
      </c>
      <c r="B387" s="90">
        <v>903</v>
      </c>
      <c r="C387" s="91">
        <v>7</v>
      </c>
      <c r="D387" s="91">
        <v>5</v>
      </c>
      <c r="E387" s="92" t="s">
        <v>932</v>
      </c>
      <c r="F387" s="90" t="s">
        <v>736</v>
      </c>
      <c r="G387" s="95">
        <v>343.7</v>
      </c>
      <c r="H387" s="95">
        <v>343.7</v>
      </c>
      <c r="I387" s="95">
        <v>343.7</v>
      </c>
      <c r="J387" s="94">
        <f t="shared" si="5"/>
        <v>100</v>
      </c>
    </row>
    <row r="388" spans="1:10" ht="78.75">
      <c r="A388" s="89" t="s">
        <v>933</v>
      </c>
      <c r="B388" s="90">
        <v>903</v>
      </c>
      <c r="C388" s="91">
        <v>7</v>
      </c>
      <c r="D388" s="91">
        <v>5</v>
      </c>
      <c r="E388" s="92" t="s">
        <v>934</v>
      </c>
      <c r="F388" s="90" t="s">
        <v>724</v>
      </c>
      <c r="G388" s="93">
        <v>3862.2</v>
      </c>
      <c r="H388" s="93">
        <v>3862.2</v>
      </c>
      <c r="I388" s="93">
        <v>3862.2</v>
      </c>
      <c r="J388" s="94">
        <f t="shared" si="5"/>
        <v>100</v>
      </c>
    </row>
    <row r="389" spans="1:10" ht="63">
      <c r="A389" s="89" t="s">
        <v>738</v>
      </c>
      <c r="B389" s="90">
        <v>903</v>
      </c>
      <c r="C389" s="91">
        <v>7</v>
      </c>
      <c r="D389" s="91">
        <v>5</v>
      </c>
      <c r="E389" s="92" t="s">
        <v>934</v>
      </c>
      <c r="F389" s="90" t="s">
        <v>739</v>
      </c>
      <c r="G389" s="95">
        <v>3773.7</v>
      </c>
      <c r="H389" s="95">
        <v>3773.7</v>
      </c>
      <c r="I389" s="95">
        <v>3773.7</v>
      </c>
      <c r="J389" s="94">
        <f t="shared" si="5"/>
        <v>100</v>
      </c>
    </row>
    <row r="390" spans="1:10">
      <c r="A390" s="89" t="s">
        <v>735</v>
      </c>
      <c r="B390" s="90">
        <v>903</v>
      </c>
      <c r="C390" s="91">
        <v>7</v>
      </c>
      <c r="D390" s="91">
        <v>5</v>
      </c>
      <c r="E390" s="92" t="s">
        <v>934</v>
      </c>
      <c r="F390" s="90" t="s">
        <v>736</v>
      </c>
      <c r="G390" s="95">
        <v>88.5</v>
      </c>
      <c r="H390" s="95">
        <v>88.5</v>
      </c>
      <c r="I390" s="95">
        <v>88.5</v>
      </c>
      <c r="J390" s="94">
        <f t="shared" si="5"/>
        <v>100</v>
      </c>
    </row>
    <row r="391" spans="1:10">
      <c r="A391" s="89" t="s">
        <v>696</v>
      </c>
      <c r="B391" s="90">
        <v>903</v>
      </c>
      <c r="C391" s="91">
        <v>7</v>
      </c>
      <c r="D391" s="91">
        <v>7</v>
      </c>
      <c r="E391" s="92" t="s">
        <v>724</v>
      </c>
      <c r="F391" s="90" t="s">
        <v>724</v>
      </c>
      <c r="G391" s="93">
        <v>5383.8</v>
      </c>
      <c r="H391" s="93">
        <v>5383.8</v>
      </c>
      <c r="I391" s="93">
        <v>5383.8</v>
      </c>
      <c r="J391" s="94">
        <f t="shared" si="5"/>
        <v>100</v>
      </c>
    </row>
    <row r="392" spans="1:10" ht="63">
      <c r="A392" s="89" t="s">
        <v>1513</v>
      </c>
      <c r="B392" s="90">
        <v>903</v>
      </c>
      <c r="C392" s="91">
        <v>7</v>
      </c>
      <c r="D392" s="91">
        <v>7</v>
      </c>
      <c r="E392" s="92" t="s">
        <v>920</v>
      </c>
      <c r="F392" s="90" t="s">
        <v>724</v>
      </c>
      <c r="G392" s="93">
        <v>1623.7</v>
      </c>
      <c r="H392" s="93">
        <v>1623.7</v>
      </c>
      <c r="I392" s="93">
        <v>1623.7</v>
      </c>
      <c r="J392" s="94">
        <f t="shared" si="5"/>
        <v>100</v>
      </c>
    </row>
    <row r="393" spans="1:10" ht="63">
      <c r="A393" s="89" t="s">
        <v>811</v>
      </c>
      <c r="B393" s="90">
        <v>903</v>
      </c>
      <c r="C393" s="91">
        <v>7</v>
      </c>
      <c r="D393" s="91">
        <v>7</v>
      </c>
      <c r="E393" s="92" t="s">
        <v>920</v>
      </c>
      <c r="F393" s="90" t="s">
        <v>812</v>
      </c>
      <c r="G393" s="95">
        <v>715</v>
      </c>
      <c r="H393" s="95">
        <v>715</v>
      </c>
      <c r="I393" s="95">
        <v>715</v>
      </c>
      <c r="J393" s="94">
        <f t="shared" si="5"/>
        <v>100</v>
      </c>
    </row>
    <row r="394" spans="1:10">
      <c r="A394" s="89" t="s">
        <v>779</v>
      </c>
      <c r="B394" s="90">
        <v>903</v>
      </c>
      <c r="C394" s="91">
        <v>7</v>
      </c>
      <c r="D394" s="91">
        <v>7</v>
      </c>
      <c r="E394" s="92" t="s">
        <v>920</v>
      </c>
      <c r="F394" s="90" t="s">
        <v>780</v>
      </c>
      <c r="G394" s="95">
        <v>908.7</v>
      </c>
      <c r="H394" s="95">
        <v>908.7</v>
      </c>
      <c r="I394" s="95">
        <v>908.7</v>
      </c>
      <c r="J394" s="94">
        <f t="shared" si="5"/>
        <v>100</v>
      </c>
    </row>
    <row r="395" spans="1:10" ht="47.25">
      <c r="A395" s="89" t="s">
        <v>1525</v>
      </c>
      <c r="B395" s="90">
        <v>903</v>
      </c>
      <c r="C395" s="91">
        <v>7</v>
      </c>
      <c r="D395" s="91">
        <v>7</v>
      </c>
      <c r="E395" s="92" t="s">
        <v>935</v>
      </c>
      <c r="F395" s="90" t="s">
        <v>724</v>
      </c>
      <c r="G395" s="93">
        <v>3760.1</v>
      </c>
      <c r="H395" s="93">
        <v>3760.1</v>
      </c>
      <c r="I395" s="93">
        <v>3760.1</v>
      </c>
      <c r="J395" s="94">
        <f t="shared" si="5"/>
        <v>100</v>
      </c>
    </row>
    <row r="396" spans="1:10" ht="31.5">
      <c r="A396" s="89" t="s">
        <v>803</v>
      </c>
      <c r="B396" s="90">
        <v>903</v>
      </c>
      <c r="C396" s="91">
        <v>7</v>
      </c>
      <c r="D396" s="91">
        <v>7</v>
      </c>
      <c r="E396" s="92" t="s">
        <v>935</v>
      </c>
      <c r="F396" s="90" t="s">
        <v>804</v>
      </c>
      <c r="G396" s="95">
        <v>47.2</v>
      </c>
      <c r="H396" s="95">
        <v>47.2</v>
      </c>
      <c r="I396" s="95">
        <v>47.2</v>
      </c>
      <c r="J396" s="94">
        <f t="shared" si="5"/>
        <v>100</v>
      </c>
    </row>
    <row r="397" spans="1:10" ht="31.5">
      <c r="A397" s="89" t="s">
        <v>740</v>
      </c>
      <c r="B397" s="90">
        <v>903</v>
      </c>
      <c r="C397" s="91">
        <v>7</v>
      </c>
      <c r="D397" s="91">
        <v>7</v>
      </c>
      <c r="E397" s="92" t="s">
        <v>935</v>
      </c>
      <c r="F397" s="90" t="s">
        <v>741</v>
      </c>
      <c r="G397" s="95">
        <v>356.3</v>
      </c>
      <c r="H397" s="95">
        <v>356.3</v>
      </c>
      <c r="I397" s="95">
        <v>356.3</v>
      </c>
      <c r="J397" s="94">
        <f t="shared" si="5"/>
        <v>100</v>
      </c>
    </row>
    <row r="398" spans="1:10">
      <c r="A398" s="89" t="s">
        <v>779</v>
      </c>
      <c r="B398" s="90">
        <v>903</v>
      </c>
      <c r="C398" s="91">
        <v>7</v>
      </c>
      <c r="D398" s="91">
        <v>7</v>
      </c>
      <c r="E398" s="92" t="s">
        <v>935</v>
      </c>
      <c r="F398" s="90" t="s">
        <v>780</v>
      </c>
      <c r="G398" s="95">
        <v>3356.6</v>
      </c>
      <c r="H398" s="95">
        <v>3356.6</v>
      </c>
      <c r="I398" s="95">
        <v>3356.6</v>
      </c>
      <c r="J398" s="94">
        <f t="shared" si="5"/>
        <v>100</v>
      </c>
    </row>
    <row r="399" spans="1:10">
      <c r="A399" s="89" t="s">
        <v>697</v>
      </c>
      <c r="B399" s="90">
        <v>903</v>
      </c>
      <c r="C399" s="91">
        <v>7</v>
      </c>
      <c r="D399" s="91">
        <v>9</v>
      </c>
      <c r="E399" s="92" t="s">
        <v>724</v>
      </c>
      <c r="F399" s="90" t="s">
        <v>724</v>
      </c>
      <c r="G399" s="93">
        <v>47550.400000000001</v>
      </c>
      <c r="H399" s="93">
        <v>47550.400000000001</v>
      </c>
      <c r="I399" s="93">
        <v>46726.400000000001</v>
      </c>
      <c r="J399" s="94">
        <f t="shared" si="5"/>
        <v>98.3</v>
      </c>
    </row>
    <row r="400" spans="1:10" ht="94.5">
      <c r="A400" s="89" t="s">
        <v>1526</v>
      </c>
      <c r="B400" s="90">
        <v>903</v>
      </c>
      <c r="C400" s="91">
        <v>7</v>
      </c>
      <c r="D400" s="91">
        <v>9</v>
      </c>
      <c r="E400" s="92" t="s">
        <v>942</v>
      </c>
      <c r="F400" s="90"/>
      <c r="G400" s="93">
        <v>300</v>
      </c>
      <c r="H400" s="93">
        <v>300</v>
      </c>
      <c r="I400" s="93">
        <v>294.10000000000002</v>
      </c>
      <c r="J400" s="94">
        <f t="shared" si="5"/>
        <v>98</v>
      </c>
    </row>
    <row r="401" spans="1:10" ht="31.5">
      <c r="A401" s="89" t="s">
        <v>790</v>
      </c>
      <c r="B401" s="90">
        <v>903</v>
      </c>
      <c r="C401" s="91">
        <v>7</v>
      </c>
      <c r="D401" s="91">
        <v>9</v>
      </c>
      <c r="E401" s="92" t="s">
        <v>942</v>
      </c>
      <c r="F401" s="90" t="s">
        <v>791</v>
      </c>
      <c r="G401" s="95">
        <v>40</v>
      </c>
      <c r="H401" s="95">
        <v>40</v>
      </c>
      <c r="I401" s="95">
        <v>34.1</v>
      </c>
      <c r="J401" s="94">
        <f t="shared" si="5"/>
        <v>85.3</v>
      </c>
    </row>
    <row r="402" spans="1:10" ht="31.5">
      <c r="A402" s="89" t="s">
        <v>740</v>
      </c>
      <c r="B402" s="90">
        <v>903</v>
      </c>
      <c r="C402" s="91">
        <v>7</v>
      </c>
      <c r="D402" s="91">
        <v>9</v>
      </c>
      <c r="E402" s="92" t="s">
        <v>942</v>
      </c>
      <c r="F402" s="90" t="s">
        <v>741</v>
      </c>
      <c r="G402" s="95">
        <v>260</v>
      </c>
      <c r="H402" s="95">
        <v>260</v>
      </c>
      <c r="I402" s="95">
        <v>260</v>
      </c>
      <c r="J402" s="94">
        <f t="shared" si="5"/>
        <v>100</v>
      </c>
    </row>
    <row r="403" spans="1:10">
      <c r="A403" s="102" t="s">
        <v>943</v>
      </c>
      <c r="B403" s="90">
        <v>903</v>
      </c>
      <c r="C403" s="91">
        <v>7</v>
      </c>
      <c r="D403" s="91">
        <v>9</v>
      </c>
      <c r="E403" s="92" t="s">
        <v>944</v>
      </c>
      <c r="F403" s="90"/>
      <c r="G403" s="93">
        <v>4272.2</v>
      </c>
      <c r="H403" s="93">
        <v>4272.2</v>
      </c>
      <c r="I403" s="93">
        <v>4258</v>
      </c>
      <c r="J403" s="94">
        <f t="shared" si="5"/>
        <v>99.7</v>
      </c>
    </row>
    <row r="404" spans="1:10" ht="31.5">
      <c r="A404" s="89" t="s">
        <v>788</v>
      </c>
      <c r="B404" s="90">
        <v>903</v>
      </c>
      <c r="C404" s="91">
        <v>7</v>
      </c>
      <c r="D404" s="91">
        <v>9</v>
      </c>
      <c r="E404" s="92" t="s">
        <v>944</v>
      </c>
      <c r="F404" s="90" t="s">
        <v>789</v>
      </c>
      <c r="G404" s="95">
        <v>3618.2</v>
      </c>
      <c r="H404" s="95">
        <v>3618.2</v>
      </c>
      <c r="I404" s="95">
        <v>3618.1</v>
      </c>
      <c r="J404" s="94">
        <f t="shared" si="5"/>
        <v>100</v>
      </c>
    </row>
    <row r="405" spans="1:10" ht="31.5">
      <c r="A405" s="89" t="s">
        <v>790</v>
      </c>
      <c r="B405" s="90">
        <v>903</v>
      </c>
      <c r="C405" s="91">
        <v>7</v>
      </c>
      <c r="D405" s="91">
        <v>9</v>
      </c>
      <c r="E405" s="92" t="s">
        <v>944</v>
      </c>
      <c r="F405" s="90" t="s">
        <v>791</v>
      </c>
      <c r="G405" s="95">
        <v>162.19999999999999</v>
      </c>
      <c r="H405" s="95">
        <v>162.19999999999999</v>
      </c>
      <c r="I405" s="95">
        <v>157.1</v>
      </c>
      <c r="J405" s="94">
        <f t="shared" si="5"/>
        <v>96.9</v>
      </c>
    </row>
    <row r="406" spans="1:10" ht="31.5">
      <c r="A406" s="89" t="s">
        <v>792</v>
      </c>
      <c r="B406" s="90">
        <v>903</v>
      </c>
      <c r="C406" s="91">
        <v>7</v>
      </c>
      <c r="D406" s="91">
        <v>9</v>
      </c>
      <c r="E406" s="92" t="s">
        <v>944</v>
      </c>
      <c r="F406" s="90" t="s">
        <v>793</v>
      </c>
      <c r="G406" s="95">
        <v>76</v>
      </c>
      <c r="H406" s="95">
        <v>76</v>
      </c>
      <c r="I406" s="95">
        <v>68.599999999999994</v>
      </c>
      <c r="J406" s="94">
        <f t="shared" si="5"/>
        <v>90.3</v>
      </c>
    </row>
    <row r="407" spans="1:10" ht="31.5">
      <c r="A407" s="89" t="s">
        <v>740</v>
      </c>
      <c r="B407" s="90">
        <v>903</v>
      </c>
      <c r="C407" s="91">
        <v>7</v>
      </c>
      <c r="D407" s="91">
        <v>9</v>
      </c>
      <c r="E407" s="92" t="s">
        <v>944</v>
      </c>
      <c r="F407" s="90" t="s">
        <v>741</v>
      </c>
      <c r="G407" s="95">
        <v>410.2</v>
      </c>
      <c r="H407" s="95">
        <v>410.2</v>
      </c>
      <c r="I407" s="95">
        <v>410.2</v>
      </c>
      <c r="J407" s="94">
        <f t="shared" si="5"/>
        <v>100</v>
      </c>
    </row>
    <row r="408" spans="1:10">
      <c r="A408" s="89" t="s">
        <v>796</v>
      </c>
      <c r="B408" s="90">
        <v>903</v>
      </c>
      <c r="C408" s="91">
        <v>7</v>
      </c>
      <c r="D408" s="91">
        <v>9</v>
      </c>
      <c r="E408" s="92" t="s">
        <v>944</v>
      </c>
      <c r="F408" s="90" t="s">
        <v>797</v>
      </c>
      <c r="G408" s="95">
        <v>0.6</v>
      </c>
      <c r="H408" s="95">
        <v>0.6</v>
      </c>
      <c r="I408" s="95">
        <v>0.6</v>
      </c>
      <c r="J408" s="94">
        <f t="shared" si="5"/>
        <v>100</v>
      </c>
    </row>
    <row r="409" spans="1:10">
      <c r="A409" s="96" t="s">
        <v>1452</v>
      </c>
      <c r="B409" s="90">
        <v>903</v>
      </c>
      <c r="C409" s="91">
        <v>7</v>
      </c>
      <c r="D409" s="91">
        <v>9</v>
      </c>
      <c r="E409" s="92" t="s">
        <v>944</v>
      </c>
      <c r="F409" s="90" t="s">
        <v>798</v>
      </c>
      <c r="G409" s="95">
        <v>5</v>
      </c>
      <c r="H409" s="95">
        <v>5</v>
      </c>
      <c r="I409" s="95">
        <v>3.4</v>
      </c>
      <c r="J409" s="94">
        <f t="shared" si="5"/>
        <v>68</v>
      </c>
    </row>
    <row r="410" spans="1:10" ht="63">
      <c r="A410" s="89" t="s">
        <v>1527</v>
      </c>
      <c r="B410" s="90">
        <v>903</v>
      </c>
      <c r="C410" s="91">
        <v>7</v>
      </c>
      <c r="D410" s="91">
        <v>9</v>
      </c>
      <c r="E410" s="92" t="s">
        <v>945</v>
      </c>
      <c r="F410" s="90"/>
      <c r="G410" s="93">
        <v>13444.8</v>
      </c>
      <c r="H410" s="93">
        <v>13444.8</v>
      </c>
      <c r="I410" s="93">
        <v>13156.3</v>
      </c>
      <c r="J410" s="94">
        <f t="shared" si="5"/>
        <v>97.9</v>
      </c>
    </row>
    <row r="411" spans="1:10" ht="31.5">
      <c r="A411" s="89" t="s">
        <v>788</v>
      </c>
      <c r="B411" s="90">
        <v>903</v>
      </c>
      <c r="C411" s="91">
        <v>7</v>
      </c>
      <c r="D411" s="91">
        <v>9</v>
      </c>
      <c r="E411" s="92" t="s">
        <v>945</v>
      </c>
      <c r="F411" s="90" t="s">
        <v>789</v>
      </c>
      <c r="G411" s="95">
        <v>11617.9</v>
      </c>
      <c r="H411" s="95">
        <v>11617.9</v>
      </c>
      <c r="I411" s="95">
        <v>11441.2</v>
      </c>
      <c r="J411" s="94">
        <f t="shared" ref="J411:J478" si="6">I411*100/H411</f>
        <v>98.5</v>
      </c>
    </row>
    <row r="412" spans="1:10" ht="31.5">
      <c r="A412" s="89" t="s">
        <v>790</v>
      </c>
      <c r="B412" s="90">
        <v>903</v>
      </c>
      <c r="C412" s="91">
        <v>7</v>
      </c>
      <c r="D412" s="91">
        <v>9</v>
      </c>
      <c r="E412" s="92" t="s">
        <v>945</v>
      </c>
      <c r="F412" s="90" t="s">
        <v>791</v>
      </c>
      <c r="G412" s="95">
        <v>860.3</v>
      </c>
      <c r="H412" s="95">
        <v>860.3</v>
      </c>
      <c r="I412" s="95">
        <v>755</v>
      </c>
      <c r="J412" s="94">
        <f t="shared" si="6"/>
        <v>87.8</v>
      </c>
    </row>
    <row r="413" spans="1:10" ht="31.5">
      <c r="A413" s="89" t="s">
        <v>792</v>
      </c>
      <c r="B413" s="90">
        <v>903</v>
      </c>
      <c r="C413" s="91">
        <v>7</v>
      </c>
      <c r="D413" s="91">
        <v>9</v>
      </c>
      <c r="E413" s="92" t="s">
        <v>945</v>
      </c>
      <c r="F413" s="90" t="s">
        <v>793</v>
      </c>
      <c r="G413" s="95">
        <v>408</v>
      </c>
      <c r="H413" s="95">
        <v>408</v>
      </c>
      <c r="I413" s="95">
        <v>408</v>
      </c>
      <c r="J413" s="94">
        <f t="shared" si="6"/>
        <v>100</v>
      </c>
    </row>
    <row r="414" spans="1:10" ht="31.5">
      <c r="A414" s="89" t="s">
        <v>740</v>
      </c>
      <c r="B414" s="90">
        <v>903</v>
      </c>
      <c r="C414" s="91">
        <v>7</v>
      </c>
      <c r="D414" s="91">
        <v>9</v>
      </c>
      <c r="E414" s="92" t="s">
        <v>945</v>
      </c>
      <c r="F414" s="90" t="s">
        <v>741</v>
      </c>
      <c r="G414" s="95">
        <v>556.9</v>
      </c>
      <c r="H414" s="95">
        <v>556.9</v>
      </c>
      <c r="I414" s="95">
        <v>550.4</v>
      </c>
      <c r="J414" s="94">
        <f t="shared" si="6"/>
        <v>98.8</v>
      </c>
    </row>
    <row r="415" spans="1:10">
      <c r="A415" s="89" t="s">
        <v>796</v>
      </c>
      <c r="B415" s="90">
        <v>903</v>
      </c>
      <c r="C415" s="91">
        <v>7</v>
      </c>
      <c r="D415" s="91">
        <v>9</v>
      </c>
      <c r="E415" s="92" t="s">
        <v>945</v>
      </c>
      <c r="F415" s="90" t="s">
        <v>797</v>
      </c>
      <c r="G415" s="95">
        <v>1.6</v>
      </c>
      <c r="H415" s="95">
        <v>1.6</v>
      </c>
      <c r="I415" s="95">
        <v>1.6</v>
      </c>
      <c r="J415" s="94">
        <f t="shared" si="6"/>
        <v>100</v>
      </c>
    </row>
    <row r="416" spans="1:10">
      <c r="A416" s="96" t="s">
        <v>1452</v>
      </c>
      <c r="B416" s="90">
        <v>903</v>
      </c>
      <c r="C416" s="91">
        <v>7</v>
      </c>
      <c r="D416" s="91">
        <v>9</v>
      </c>
      <c r="E416" s="92" t="s">
        <v>945</v>
      </c>
      <c r="F416" s="90" t="s">
        <v>798</v>
      </c>
      <c r="G416" s="95">
        <v>0.1</v>
      </c>
      <c r="H416" s="95">
        <v>0.1</v>
      </c>
      <c r="I416" s="95">
        <v>0.1</v>
      </c>
      <c r="J416" s="94">
        <f t="shared" si="6"/>
        <v>100</v>
      </c>
    </row>
    <row r="417" spans="1:10" ht="78.75">
      <c r="A417" s="89" t="s">
        <v>1528</v>
      </c>
      <c r="B417" s="90">
        <v>903</v>
      </c>
      <c r="C417" s="91">
        <v>7</v>
      </c>
      <c r="D417" s="91">
        <v>9</v>
      </c>
      <c r="E417" s="92" t="s">
        <v>946</v>
      </c>
      <c r="F417" s="90"/>
      <c r="G417" s="93">
        <v>25197.7</v>
      </c>
      <c r="H417" s="93">
        <v>25197.7</v>
      </c>
      <c r="I417" s="93">
        <v>24697</v>
      </c>
      <c r="J417" s="94">
        <f t="shared" si="6"/>
        <v>98</v>
      </c>
    </row>
    <row r="418" spans="1:10" ht="31.5">
      <c r="A418" s="89" t="s">
        <v>801</v>
      </c>
      <c r="B418" s="90">
        <v>903</v>
      </c>
      <c r="C418" s="91">
        <v>7</v>
      </c>
      <c r="D418" s="91">
        <v>9</v>
      </c>
      <c r="E418" s="92" t="s">
        <v>946</v>
      </c>
      <c r="F418" s="90" t="s">
        <v>802</v>
      </c>
      <c r="G418" s="95">
        <v>15650</v>
      </c>
      <c r="H418" s="95">
        <v>15650</v>
      </c>
      <c r="I418" s="95">
        <v>15589.1</v>
      </c>
      <c r="J418" s="94">
        <f t="shared" si="6"/>
        <v>99.6</v>
      </c>
    </row>
    <row r="419" spans="1:10" ht="31.5">
      <c r="A419" s="89" t="s">
        <v>803</v>
      </c>
      <c r="B419" s="90">
        <v>903</v>
      </c>
      <c r="C419" s="91">
        <v>7</v>
      </c>
      <c r="D419" s="91">
        <v>9</v>
      </c>
      <c r="E419" s="92" t="s">
        <v>946</v>
      </c>
      <c r="F419" s="90" t="s">
        <v>804</v>
      </c>
      <c r="G419" s="95">
        <v>307.8</v>
      </c>
      <c r="H419" s="95">
        <v>307.8</v>
      </c>
      <c r="I419" s="95">
        <v>187.5</v>
      </c>
      <c r="J419" s="94">
        <f t="shared" si="6"/>
        <v>60.9</v>
      </c>
    </row>
    <row r="420" spans="1:10" ht="31.5">
      <c r="A420" s="89" t="s">
        <v>792</v>
      </c>
      <c r="B420" s="90">
        <v>903</v>
      </c>
      <c r="C420" s="91">
        <v>7</v>
      </c>
      <c r="D420" s="91">
        <v>9</v>
      </c>
      <c r="E420" s="92" t="s">
        <v>946</v>
      </c>
      <c r="F420" s="90" t="s">
        <v>793</v>
      </c>
      <c r="G420" s="95">
        <v>1722</v>
      </c>
      <c r="H420" s="95">
        <v>1722</v>
      </c>
      <c r="I420" s="95">
        <v>1583.9</v>
      </c>
      <c r="J420" s="94">
        <f t="shared" si="6"/>
        <v>92</v>
      </c>
    </row>
    <row r="421" spans="1:10" ht="31.5">
      <c r="A421" s="89" t="s">
        <v>740</v>
      </c>
      <c r="B421" s="90">
        <v>903</v>
      </c>
      <c r="C421" s="91">
        <v>7</v>
      </c>
      <c r="D421" s="91">
        <v>9</v>
      </c>
      <c r="E421" s="92" t="s">
        <v>946</v>
      </c>
      <c r="F421" s="90" t="s">
        <v>741</v>
      </c>
      <c r="G421" s="95">
        <v>7506.4</v>
      </c>
      <c r="H421" s="95">
        <v>7506.4</v>
      </c>
      <c r="I421" s="95">
        <v>7325</v>
      </c>
      <c r="J421" s="94">
        <f t="shared" si="6"/>
        <v>97.6</v>
      </c>
    </row>
    <row r="422" spans="1:10">
      <c r="A422" s="89" t="s">
        <v>796</v>
      </c>
      <c r="B422" s="90">
        <v>903</v>
      </c>
      <c r="C422" s="91">
        <v>7</v>
      </c>
      <c r="D422" s="91">
        <v>9</v>
      </c>
      <c r="E422" s="92" t="s">
        <v>946</v>
      </c>
      <c r="F422" s="90" t="s">
        <v>797</v>
      </c>
      <c r="G422" s="95">
        <v>3.5</v>
      </c>
      <c r="H422" s="95">
        <v>3.5</v>
      </c>
      <c r="I422" s="95">
        <v>3.5</v>
      </c>
      <c r="J422" s="94">
        <f t="shared" si="6"/>
        <v>100</v>
      </c>
    </row>
    <row r="423" spans="1:10">
      <c r="A423" s="96" t="s">
        <v>1452</v>
      </c>
      <c r="B423" s="90">
        <v>903</v>
      </c>
      <c r="C423" s="91">
        <v>7</v>
      </c>
      <c r="D423" s="91">
        <v>9</v>
      </c>
      <c r="E423" s="92" t="s">
        <v>946</v>
      </c>
      <c r="F423" s="90" t="s">
        <v>798</v>
      </c>
      <c r="G423" s="95">
        <v>8</v>
      </c>
      <c r="H423" s="95">
        <v>8</v>
      </c>
      <c r="I423" s="95">
        <v>8</v>
      </c>
      <c r="J423" s="94">
        <f t="shared" si="6"/>
        <v>100</v>
      </c>
    </row>
    <row r="424" spans="1:10" ht="63">
      <c r="A424" s="89" t="s">
        <v>948</v>
      </c>
      <c r="B424" s="90">
        <v>903</v>
      </c>
      <c r="C424" s="91">
        <v>7</v>
      </c>
      <c r="D424" s="91">
        <v>9</v>
      </c>
      <c r="E424" s="92" t="s">
        <v>949</v>
      </c>
      <c r="F424" s="90" t="s">
        <v>724</v>
      </c>
      <c r="G424" s="93">
        <v>3661.2</v>
      </c>
      <c r="H424" s="93">
        <v>3661.2</v>
      </c>
      <c r="I424" s="93">
        <v>3661.2</v>
      </c>
      <c r="J424" s="94">
        <f t="shared" si="6"/>
        <v>100</v>
      </c>
    </row>
    <row r="425" spans="1:10" ht="63">
      <c r="A425" s="89" t="s">
        <v>738</v>
      </c>
      <c r="B425" s="90">
        <v>903</v>
      </c>
      <c r="C425" s="91">
        <v>7</v>
      </c>
      <c r="D425" s="91">
        <v>9</v>
      </c>
      <c r="E425" s="92" t="s">
        <v>949</v>
      </c>
      <c r="F425" s="90" t="s">
        <v>739</v>
      </c>
      <c r="G425" s="95">
        <v>3511.4</v>
      </c>
      <c r="H425" s="95">
        <v>3511.4</v>
      </c>
      <c r="I425" s="95">
        <v>3511.4</v>
      </c>
      <c r="J425" s="94">
        <f t="shared" si="6"/>
        <v>100</v>
      </c>
    </row>
    <row r="426" spans="1:10">
      <c r="A426" s="89" t="s">
        <v>735</v>
      </c>
      <c r="B426" s="90">
        <v>903</v>
      </c>
      <c r="C426" s="91">
        <v>7</v>
      </c>
      <c r="D426" s="91">
        <v>9</v>
      </c>
      <c r="E426" s="92" t="s">
        <v>949</v>
      </c>
      <c r="F426" s="90" t="s">
        <v>736</v>
      </c>
      <c r="G426" s="95">
        <v>149.80000000000001</v>
      </c>
      <c r="H426" s="95">
        <v>149.80000000000001</v>
      </c>
      <c r="I426" s="95">
        <v>149.80000000000001</v>
      </c>
      <c r="J426" s="94">
        <f t="shared" si="6"/>
        <v>100</v>
      </c>
    </row>
    <row r="427" spans="1:10" ht="63">
      <c r="A427" s="89" t="s">
        <v>1529</v>
      </c>
      <c r="B427" s="90">
        <v>903</v>
      </c>
      <c r="C427" s="91">
        <v>7</v>
      </c>
      <c r="D427" s="91">
        <v>9</v>
      </c>
      <c r="E427" s="92" t="s">
        <v>1530</v>
      </c>
      <c r="F427" s="90" t="s">
        <v>724</v>
      </c>
      <c r="G427" s="93">
        <v>575.5</v>
      </c>
      <c r="H427" s="93">
        <v>575.5</v>
      </c>
      <c r="I427" s="93">
        <v>560.79999999999995</v>
      </c>
      <c r="J427" s="94">
        <f t="shared" si="6"/>
        <v>97.4</v>
      </c>
    </row>
    <row r="428" spans="1:10" ht="31.5">
      <c r="A428" s="89" t="s">
        <v>855</v>
      </c>
      <c r="B428" s="90">
        <v>903</v>
      </c>
      <c r="C428" s="91">
        <v>7</v>
      </c>
      <c r="D428" s="91">
        <v>9</v>
      </c>
      <c r="E428" s="92" t="s">
        <v>1530</v>
      </c>
      <c r="F428" s="90" t="s">
        <v>856</v>
      </c>
      <c r="G428" s="95">
        <v>575.5</v>
      </c>
      <c r="H428" s="95">
        <v>575.5</v>
      </c>
      <c r="I428" s="95">
        <v>560.79999999999995</v>
      </c>
      <c r="J428" s="94">
        <f t="shared" si="6"/>
        <v>97.4</v>
      </c>
    </row>
    <row r="429" spans="1:10" ht="110.25">
      <c r="A429" s="89" t="s">
        <v>1531</v>
      </c>
      <c r="B429" s="90">
        <v>903</v>
      </c>
      <c r="C429" s="91">
        <v>7</v>
      </c>
      <c r="D429" s="91">
        <v>9</v>
      </c>
      <c r="E429" s="92" t="s">
        <v>950</v>
      </c>
      <c r="F429" s="90" t="s">
        <v>724</v>
      </c>
      <c r="G429" s="93">
        <v>99</v>
      </c>
      <c r="H429" s="93">
        <v>99</v>
      </c>
      <c r="I429" s="93">
        <v>99</v>
      </c>
      <c r="J429" s="94">
        <f t="shared" si="6"/>
        <v>100</v>
      </c>
    </row>
    <row r="430" spans="1:10" ht="31.5">
      <c r="A430" s="89" t="s">
        <v>740</v>
      </c>
      <c r="B430" s="90">
        <v>903</v>
      </c>
      <c r="C430" s="91">
        <v>7</v>
      </c>
      <c r="D430" s="91">
        <v>9</v>
      </c>
      <c r="E430" s="92" t="s">
        <v>950</v>
      </c>
      <c r="F430" s="90" t="s">
        <v>741</v>
      </c>
      <c r="G430" s="95">
        <v>99</v>
      </c>
      <c r="H430" s="95">
        <v>99</v>
      </c>
      <c r="I430" s="95">
        <v>99</v>
      </c>
      <c r="J430" s="94">
        <f t="shared" si="6"/>
        <v>100</v>
      </c>
    </row>
    <row r="431" spans="1:10">
      <c r="A431" s="89" t="s">
        <v>951</v>
      </c>
      <c r="B431" s="90">
        <v>903</v>
      </c>
      <c r="C431" s="91">
        <v>10</v>
      </c>
      <c r="D431" s="91" t="s">
        <v>724</v>
      </c>
      <c r="E431" s="92" t="s">
        <v>724</v>
      </c>
      <c r="F431" s="90" t="s">
        <v>724</v>
      </c>
      <c r="G431" s="93">
        <v>25586.9</v>
      </c>
      <c r="H431" s="93">
        <v>25586.9</v>
      </c>
      <c r="I431" s="93">
        <v>25110.3</v>
      </c>
      <c r="J431" s="94">
        <f t="shared" si="6"/>
        <v>98.1</v>
      </c>
    </row>
    <row r="432" spans="1:10">
      <c r="A432" s="89" t="s">
        <v>710</v>
      </c>
      <c r="B432" s="90">
        <v>903</v>
      </c>
      <c r="C432" s="91">
        <v>10</v>
      </c>
      <c r="D432" s="91">
        <v>4</v>
      </c>
      <c r="E432" s="92" t="s">
        <v>724</v>
      </c>
      <c r="F432" s="90" t="s">
        <v>724</v>
      </c>
      <c r="G432" s="93">
        <v>25586.9</v>
      </c>
      <c r="H432" s="93">
        <v>25586.9</v>
      </c>
      <c r="I432" s="93">
        <v>25110.3</v>
      </c>
      <c r="J432" s="94">
        <f t="shared" si="6"/>
        <v>98.1</v>
      </c>
    </row>
    <row r="433" spans="1:10" ht="126">
      <c r="A433" s="89" t="s">
        <v>1507</v>
      </c>
      <c r="B433" s="90">
        <v>903</v>
      </c>
      <c r="C433" s="91">
        <v>10</v>
      </c>
      <c r="D433" s="91">
        <v>4</v>
      </c>
      <c r="E433" s="92" t="s">
        <v>897</v>
      </c>
      <c r="F433" s="90" t="s">
        <v>724</v>
      </c>
      <c r="G433" s="93">
        <v>21556.3</v>
      </c>
      <c r="H433" s="93">
        <v>21556.3</v>
      </c>
      <c r="I433" s="93">
        <v>21355.9</v>
      </c>
      <c r="J433" s="94">
        <f t="shared" si="6"/>
        <v>99.1</v>
      </c>
    </row>
    <row r="434" spans="1:10" ht="31.5">
      <c r="A434" s="89" t="s">
        <v>728</v>
      </c>
      <c r="B434" s="90">
        <v>903</v>
      </c>
      <c r="C434" s="91">
        <v>10</v>
      </c>
      <c r="D434" s="91">
        <v>4</v>
      </c>
      <c r="E434" s="92" t="s">
        <v>897</v>
      </c>
      <c r="F434" s="90" t="s">
        <v>729</v>
      </c>
      <c r="G434" s="95">
        <v>16295.6</v>
      </c>
      <c r="H434" s="95">
        <v>16295.6</v>
      </c>
      <c r="I434" s="95">
        <v>16095.3</v>
      </c>
      <c r="J434" s="94">
        <f t="shared" si="6"/>
        <v>98.8</v>
      </c>
    </row>
    <row r="435" spans="1:10" ht="31.5">
      <c r="A435" s="89" t="s">
        <v>771</v>
      </c>
      <c r="B435" s="90">
        <v>903</v>
      </c>
      <c r="C435" s="91">
        <v>10</v>
      </c>
      <c r="D435" s="91">
        <v>4</v>
      </c>
      <c r="E435" s="92" t="s">
        <v>897</v>
      </c>
      <c r="F435" s="90" t="s">
        <v>772</v>
      </c>
      <c r="G435" s="95">
        <v>1185.0999999999999</v>
      </c>
      <c r="H435" s="95">
        <v>1185.0999999999999</v>
      </c>
      <c r="I435" s="95">
        <v>1185.0999999999999</v>
      </c>
      <c r="J435" s="94">
        <f t="shared" si="6"/>
        <v>100</v>
      </c>
    </row>
    <row r="436" spans="1:10">
      <c r="A436" s="89" t="s">
        <v>1326</v>
      </c>
      <c r="B436" s="90">
        <v>903</v>
      </c>
      <c r="C436" s="91">
        <v>10</v>
      </c>
      <c r="D436" s="91">
        <v>4</v>
      </c>
      <c r="E436" s="92" t="s">
        <v>897</v>
      </c>
      <c r="F436" s="90" t="s">
        <v>1327</v>
      </c>
      <c r="G436" s="95">
        <v>4075.6</v>
      </c>
      <c r="H436" s="95">
        <v>4075.6</v>
      </c>
      <c r="I436" s="95">
        <v>4075.5</v>
      </c>
      <c r="J436" s="94">
        <f t="shared" si="6"/>
        <v>100</v>
      </c>
    </row>
    <row r="437" spans="1:10" ht="110.25">
      <c r="A437" s="89" t="s">
        <v>1532</v>
      </c>
      <c r="B437" s="90">
        <v>903</v>
      </c>
      <c r="C437" s="91">
        <v>10</v>
      </c>
      <c r="D437" s="91">
        <v>4</v>
      </c>
      <c r="E437" s="92" t="s">
        <v>898</v>
      </c>
      <c r="F437" s="90" t="s">
        <v>724</v>
      </c>
      <c r="G437" s="93">
        <v>4030.6</v>
      </c>
      <c r="H437" s="93">
        <v>4030.6</v>
      </c>
      <c r="I437" s="93">
        <v>3754.4</v>
      </c>
      <c r="J437" s="94">
        <f t="shared" si="6"/>
        <v>93.1</v>
      </c>
    </row>
    <row r="438" spans="1:10" ht="31.5">
      <c r="A438" s="89" t="s">
        <v>732</v>
      </c>
      <c r="B438" s="90">
        <v>903</v>
      </c>
      <c r="C438" s="91">
        <v>10</v>
      </c>
      <c r="D438" s="91">
        <v>4</v>
      </c>
      <c r="E438" s="92" t="s">
        <v>898</v>
      </c>
      <c r="F438" s="90" t="s">
        <v>733</v>
      </c>
      <c r="G438" s="95">
        <v>4030.6</v>
      </c>
      <c r="H438" s="95">
        <v>4030.6</v>
      </c>
      <c r="I438" s="95">
        <v>3754.4</v>
      </c>
      <c r="J438" s="94">
        <f t="shared" si="6"/>
        <v>93.1</v>
      </c>
    </row>
    <row r="439" spans="1:10">
      <c r="A439" s="89" t="s">
        <v>1462</v>
      </c>
      <c r="B439" s="90">
        <v>903</v>
      </c>
      <c r="C439" s="91"/>
      <c r="D439" s="91"/>
      <c r="E439" s="92"/>
      <c r="F439" s="90"/>
      <c r="G439" s="93">
        <v>2532532.6</v>
      </c>
      <c r="H439" s="93">
        <v>2532532.6</v>
      </c>
      <c r="I439" s="93">
        <v>2532532.6</v>
      </c>
      <c r="J439" s="94">
        <f t="shared" si="6"/>
        <v>100</v>
      </c>
    </row>
    <row r="440" spans="1:10">
      <c r="A440" s="89" t="s">
        <v>725</v>
      </c>
      <c r="B440" s="90">
        <v>903</v>
      </c>
      <c r="C440" s="91">
        <v>7</v>
      </c>
      <c r="D440" s="91" t="s">
        <v>724</v>
      </c>
      <c r="E440" s="92"/>
      <c r="F440" s="90"/>
      <c r="G440" s="93">
        <v>2489706.9</v>
      </c>
      <c r="H440" s="93">
        <v>2489706.9</v>
      </c>
      <c r="I440" s="93">
        <v>2489706.9</v>
      </c>
      <c r="J440" s="94">
        <f t="shared" si="6"/>
        <v>100</v>
      </c>
    </row>
    <row r="441" spans="1:10">
      <c r="A441" s="89" t="s">
        <v>692</v>
      </c>
      <c r="B441" s="90">
        <v>903</v>
      </c>
      <c r="C441" s="91">
        <v>7</v>
      </c>
      <c r="D441" s="91">
        <v>1</v>
      </c>
      <c r="E441" s="92"/>
      <c r="F441" s="90"/>
      <c r="G441" s="93">
        <v>335122.5</v>
      </c>
      <c r="H441" s="93">
        <v>335122.5</v>
      </c>
      <c r="I441" s="93">
        <v>335122.5</v>
      </c>
      <c r="J441" s="94">
        <f t="shared" si="6"/>
        <v>100</v>
      </c>
    </row>
    <row r="442" spans="1:10" ht="94.5">
      <c r="A442" s="89" t="s">
        <v>887</v>
      </c>
      <c r="B442" s="90">
        <v>903</v>
      </c>
      <c r="C442" s="91">
        <v>7</v>
      </c>
      <c r="D442" s="91">
        <v>1</v>
      </c>
      <c r="E442" s="92" t="s">
        <v>888</v>
      </c>
      <c r="F442" s="90" t="s">
        <v>724</v>
      </c>
      <c r="G442" s="93">
        <v>85089.1</v>
      </c>
      <c r="H442" s="93">
        <v>85089.1</v>
      </c>
      <c r="I442" s="93">
        <v>85089.1</v>
      </c>
      <c r="J442" s="94">
        <f t="shared" si="6"/>
        <v>100</v>
      </c>
    </row>
    <row r="443" spans="1:10" ht="47.25">
      <c r="A443" s="89" t="s">
        <v>840</v>
      </c>
      <c r="B443" s="90">
        <v>903</v>
      </c>
      <c r="C443" s="91">
        <v>7</v>
      </c>
      <c r="D443" s="91">
        <v>1</v>
      </c>
      <c r="E443" s="92" t="s">
        <v>888</v>
      </c>
      <c r="F443" s="90" t="s">
        <v>841</v>
      </c>
      <c r="G443" s="95">
        <v>85089.1</v>
      </c>
      <c r="H443" s="95">
        <v>85089.1</v>
      </c>
      <c r="I443" s="95">
        <v>85089.1</v>
      </c>
      <c r="J443" s="94">
        <f t="shared" si="6"/>
        <v>100</v>
      </c>
    </row>
    <row r="444" spans="1:10" ht="94.5">
      <c r="A444" s="89" t="s">
        <v>889</v>
      </c>
      <c r="B444" s="90">
        <v>903</v>
      </c>
      <c r="C444" s="91">
        <v>7</v>
      </c>
      <c r="D444" s="91">
        <v>1</v>
      </c>
      <c r="E444" s="92" t="s">
        <v>890</v>
      </c>
      <c r="F444" s="90"/>
      <c r="G444" s="93">
        <v>127609.5</v>
      </c>
      <c r="H444" s="93">
        <v>127609.5</v>
      </c>
      <c r="I444" s="93">
        <v>127609.5</v>
      </c>
      <c r="J444" s="94">
        <f t="shared" si="6"/>
        <v>100</v>
      </c>
    </row>
    <row r="445" spans="1:10" ht="31.5">
      <c r="A445" s="89" t="s">
        <v>891</v>
      </c>
      <c r="B445" s="90">
        <v>903</v>
      </c>
      <c r="C445" s="91">
        <v>7</v>
      </c>
      <c r="D445" s="91">
        <v>1</v>
      </c>
      <c r="E445" s="92" t="s">
        <v>890</v>
      </c>
      <c r="F445" s="90" t="s">
        <v>892</v>
      </c>
      <c r="G445" s="95">
        <v>127609.5</v>
      </c>
      <c r="H445" s="95">
        <v>127609.5</v>
      </c>
      <c r="I445" s="95">
        <v>127609.5</v>
      </c>
      <c r="J445" s="94">
        <f t="shared" si="6"/>
        <v>100</v>
      </c>
    </row>
    <row r="446" spans="1:10" ht="63">
      <c r="A446" s="89" t="s">
        <v>893</v>
      </c>
      <c r="B446" s="90">
        <v>903</v>
      </c>
      <c r="C446" s="91">
        <v>7</v>
      </c>
      <c r="D446" s="91">
        <v>1</v>
      </c>
      <c r="E446" s="92" t="s">
        <v>894</v>
      </c>
      <c r="F446" s="90" t="s">
        <v>724</v>
      </c>
      <c r="G446" s="93">
        <v>122423.9</v>
      </c>
      <c r="H446" s="93">
        <v>122423.9</v>
      </c>
      <c r="I446" s="93">
        <v>122423.9</v>
      </c>
      <c r="J446" s="94">
        <f t="shared" si="6"/>
        <v>100</v>
      </c>
    </row>
    <row r="447" spans="1:10" ht="31.5">
      <c r="A447" s="89" t="s">
        <v>891</v>
      </c>
      <c r="B447" s="90">
        <v>903</v>
      </c>
      <c r="C447" s="91">
        <v>7</v>
      </c>
      <c r="D447" s="91">
        <v>1</v>
      </c>
      <c r="E447" s="92" t="s">
        <v>894</v>
      </c>
      <c r="F447" s="90" t="s">
        <v>892</v>
      </c>
      <c r="G447" s="95">
        <v>122423.9</v>
      </c>
      <c r="H447" s="95">
        <v>122423.9</v>
      </c>
      <c r="I447" s="95">
        <v>122423.9</v>
      </c>
      <c r="J447" s="94">
        <f t="shared" si="6"/>
        <v>100</v>
      </c>
    </row>
    <row r="448" spans="1:10">
      <c r="A448" s="89" t="s">
        <v>693</v>
      </c>
      <c r="B448" s="90">
        <v>903</v>
      </c>
      <c r="C448" s="91">
        <v>7</v>
      </c>
      <c r="D448" s="91">
        <v>2</v>
      </c>
      <c r="E448" s="92"/>
      <c r="F448" s="90"/>
      <c r="G448" s="93">
        <v>2154584.4</v>
      </c>
      <c r="H448" s="93">
        <v>2154584.4</v>
      </c>
      <c r="I448" s="93">
        <v>2154584.4</v>
      </c>
      <c r="J448" s="94">
        <f t="shared" si="6"/>
        <v>100</v>
      </c>
    </row>
    <row r="449" spans="1:10" ht="94.5">
      <c r="A449" s="89" t="s">
        <v>1533</v>
      </c>
      <c r="B449" s="90">
        <v>903</v>
      </c>
      <c r="C449" s="91">
        <v>7</v>
      </c>
      <c r="D449" s="91">
        <v>2</v>
      </c>
      <c r="E449" s="92" t="s">
        <v>1534</v>
      </c>
      <c r="F449" s="90" t="s">
        <v>724</v>
      </c>
      <c r="G449" s="93">
        <v>15883.4</v>
      </c>
      <c r="H449" s="93">
        <v>15883.4</v>
      </c>
      <c r="I449" s="93">
        <v>15883.4</v>
      </c>
      <c r="J449" s="94">
        <f t="shared" si="6"/>
        <v>100</v>
      </c>
    </row>
    <row r="450" spans="1:10" ht="47.25">
      <c r="A450" s="89" t="s">
        <v>840</v>
      </c>
      <c r="B450" s="90">
        <v>903</v>
      </c>
      <c r="C450" s="91">
        <v>7</v>
      </c>
      <c r="D450" s="91">
        <v>2</v>
      </c>
      <c r="E450" s="92" t="s">
        <v>1534</v>
      </c>
      <c r="F450" s="90" t="s">
        <v>841</v>
      </c>
      <c r="G450" s="95">
        <v>15883.4</v>
      </c>
      <c r="H450" s="95">
        <v>15883.4</v>
      </c>
      <c r="I450" s="95">
        <v>15883.4</v>
      </c>
      <c r="J450" s="94">
        <f t="shared" si="6"/>
        <v>100</v>
      </c>
    </row>
    <row r="451" spans="1:10" ht="173.25">
      <c r="A451" s="89" t="s">
        <v>911</v>
      </c>
      <c r="B451" s="90">
        <v>903</v>
      </c>
      <c r="C451" s="91">
        <v>7</v>
      </c>
      <c r="D451" s="91">
        <v>2</v>
      </c>
      <c r="E451" s="92" t="s">
        <v>912</v>
      </c>
      <c r="F451" s="90" t="s">
        <v>724</v>
      </c>
      <c r="G451" s="93">
        <v>2060915.1</v>
      </c>
      <c r="H451" s="93">
        <v>2060915.1</v>
      </c>
      <c r="I451" s="93">
        <v>2060915.1</v>
      </c>
      <c r="J451" s="94">
        <f t="shared" si="6"/>
        <v>100</v>
      </c>
    </row>
    <row r="452" spans="1:10">
      <c r="A452" s="89" t="s">
        <v>913</v>
      </c>
      <c r="B452" s="90">
        <v>903</v>
      </c>
      <c r="C452" s="91">
        <v>7</v>
      </c>
      <c r="D452" s="91">
        <v>2</v>
      </c>
      <c r="E452" s="92" t="s">
        <v>912</v>
      </c>
      <c r="F452" s="90" t="s">
        <v>914</v>
      </c>
      <c r="G452" s="95">
        <v>2060915.1</v>
      </c>
      <c r="H452" s="95">
        <v>2060915.1</v>
      </c>
      <c r="I452" s="95">
        <v>2060915.1</v>
      </c>
      <c r="J452" s="94">
        <f t="shared" si="6"/>
        <v>100</v>
      </c>
    </row>
    <row r="453" spans="1:10" ht="63">
      <c r="A453" s="89" t="s">
        <v>915</v>
      </c>
      <c r="B453" s="90">
        <v>903</v>
      </c>
      <c r="C453" s="91">
        <v>7</v>
      </c>
      <c r="D453" s="91">
        <v>2</v>
      </c>
      <c r="E453" s="92" t="s">
        <v>916</v>
      </c>
      <c r="F453" s="90" t="s">
        <v>724</v>
      </c>
      <c r="G453" s="93">
        <v>24150</v>
      </c>
      <c r="H453" s="93">
        <v>24150</v>
      </c>
      <c r="I453" s="93">
        <v>24150</v>
      </c>
      <c r="J453" s="94">
        <f t="shared" si="6"/>
        <v>100</v>
      </c>
    </row>
    <row r="454" spans="1:10" ht="47.25">
      <c r="A454" s="89" t="s">
        <v>840</v>
      </c>
      <c r="B454" s="90">
        <v>903</v>
      </c>
      <c r="C454" s="91">
        <v>7</v>
      </c>
      <c r="D454" s="91">
        <v>2</v>
      </c>
      <c r="E454" s="92" t="s">
        <v>916</v>
      </c>
      <c r="F454" s="90" t="s">
        <v>841</v>
      </c>
      <c r="G454" s="95">
        <v>24150</v>
      </c>
      <c r="H454" s="95">
        <v>24150</v>
      </c>
      <c r="I454" s="95">
        <v>24150</v>
      </c>
      <c r="J454" s="94">
        <f t="shared" si="6"/>
        <v>100</v>
      </c>
    </row>
    <row r="455" spans="1:10" ht="78.75">
      <c r="A455" s="89" t="s">
        <v>917</v>
      </c>
      <c r="B455" s="90">
        <v>903</v>
      </c>
      <c r="C455" s="91">
        <v>7</v>
      </c>
      <c r="D455" s="91">
        <v>2</v>
      </c>
      <c r="E455" s="92" t="s">
        <v>918</v>
      </c>
      <c r="F455" s="90" t="s">
        <v>724</v>
      </c>
      <c r="G455" s="93">
        <v>23434</v>
      </c>
      <c r="H455" s="93">
        <v>23434</v>
      </c>
      <c r="I455" s="93">
        <v>23434</v>
      </c>
      <c r="J455" s="94">
        <f t="shared" si="6"/>
        <v>100</v>
      </c>
    </row>
    <row r="456" spans="1:10" ht="47.25">
      <c r="A456" s="89" t="s">
        <v>840</v>
      </c>
      <c r="B456" s="90">
        <v>903</v>
      </c>
      <c r="C456" s="91">
        <v>7</v>
      </c>
      <c r="D456" s="91">
        <v>2</v>
      </c>
      <c r="E456" s="92" t="s">
        <v>918</v>
      </c>
      <c r="F456" s="90" t="s">
        <v>841</v>
      </c>
      <c r="G456" s="95">
        <v>23434</v>
      </c>
      <c r="H456" s="95">
        <v>23434</v>
      </c>
      <c r="I456" s="95">
        <v>23434</v>
      </c>
      <c r="J456" s="94">
        <f t="shared" si="6"/>
        <v>100</v>
      </c>
    </row>
    <row r="457" spans="1:10" ht="78.75">
      <c r="A457" s="89" t="s">
        <v>910</v>
      </c>
      <c r="B457" s="90">
        <v>903</v>
      </c>
      <c r="C457" s="91">
        <v>7</v>
      </c>
      <c r="D457" s="91">
        <v>2</v>
      </c>
      <c r="E457" s="92" t="s">
        <v>1535</v>
      </c>
      <c r="F457" s="90" t="s">
        <v>724</v>
      </c>
      <c r="G457" s="93">
        <v>7681.4</v>
      </c>
      <c r="H457" s="93">
        <v>7681.4</v>
      </c>
      <c r="I457" s="93">
        <v>7681.4</v>
      </c>
      <c r="J457" s="94">
        <f t="shared" si="6"/>
        <v>100</v>
      </c>
    </row>
    <row r="458" spans="1:10" ht="47.25">
      <c r="A458" s="89" t="s">
        <v>840</v>
      </c>
      <c r="B458" s="90">
        <v>903</v>
      </c>
      <c r="C458" s="91">
        <v>7</v>
      </c>
      <c r="D458" s="91">
        <v>2</v>
      </c>
      <c r="E458" s="92" t="s">
        <v>1535</v>
      </c>
      <c r="F458" s="90" t="s">
        <v>841</v>
      </c>
      <c r="G458" s="95">
        <v>7681.4</v>
      </c>
      <c r="H458" s="95">
        <v>7681.4</v>
      </c>
      <c r="I458" s="95">
        <v>7681.4</v>
      </c>
      <c r="J458" s="94">
        <f t="shared" si="6"/>
        <v>100</v>
      </c>
    </row>
    <row r="459" spans="1:10" ht="94.5">
      <c r="A459" s="89" t="s">
        <v>1536</v>
      </c>
      <c r="B459" s="90">
        <v>903</v>
      </c>
      <c r="C459" s="91">
        <v>7</v>
      </c>
      <c r="D459" s="91">
        <v>2</v>
      </c>
      <c r="E459" s="92" t="s">
        <v>921</v>
      </c>
      <c r="F459" s="90" t="s">
        <v>724</v>
      </c>
      <c r="G459" s="93">
        <v>22520.5</v>
      </c>
      <c r="H459" s="93">
        <v>22520.5</v>
      </c>
      <c r="I459" s="93">
        <v>22520.5</v>
      </c>
      <c r="J459" s="94">
        <f t="shared" si="6"/>
        <v>100</v>
      </c>
    </row>
    <row r="460" spans="1:10" ht="47.25">
      <c r="A460" s="89" t="s">
        <v>840</v>
      </c>
      <c r="B460" s="90">
        <v>903</v>
      </c>
      <c r="C460" s="91">
        <v>7</v>
      </c>
      <c r="D460" s="91">
        <v>2</v>
      </c>
      <c r="E460" s="92" t="s">
        <v>921</v>
      </c>
      <c r="F460" s="90" t="s">
        <v>841</v>
      </c>
      <c r="G460" s="95">
        <v>22520.5</v>
      </c>
      <c r="H460" s="95">
        <v>22520.5</v>
      </c>
      <c r="I460" s="95">
        <v>22520.5</v>
      </c>
      <c r="J460" s="94">
        <f t="shared" si="6"/>
        <v>100</v>
      </c>
    </row>
    <row r="461" spans="1:10">
      <c r="A461" s="89" t="s">
        <v>951</v>
      </c>
      <c r="B461" s="90">
        <v>903</v>
      </c>
      <c r="C461" s="91">
        <v>10</v>
      </c>
      <c r="D461" s="91" t="s">
        <v>724</v>
      </c>
      <c r="E461" s="92"/>
      <c r="F461" s="90"/>
      <c r="G461" s="93">
        <v>42825.7</v>
      </c>
      <c r="H461" s="93">
        <v>42825.7</v>
      </c>
      <c r="I461" s="93">
        <v>42825.7</v>
      </c>
      <c r="J461" s="94">
        <f t="shared" si="6"/>
        <v>100</v>
      </c>
    </row>
    <row r="462" spans="1:10">
      <c r="A462" s="89" t="s">
        <v>710</v>
      </c>
      <c r="B462" s="90">
        <v>903</v>
      </c>
      <c r="C462" s="91">
        <v>10</v>
      </c>
      <c r="D462" s="91">
        <v>4</v>
      </c>
      <c r="E462" s="92"/>
      <c r="F462" s="90"/>
      <c r="G462" s="93">
        <v>42825.7</v>
      </c>
      <c r="H462" s="93">
        <v>42825.7</v>
      </c>
      <c r="I462" s="93">
        <v>42825.7</v>
      </c>
      <c r="J462" s="94">
        <f t="shared" si="6"/>
        <v>100</v>
      </c>
    </row>
    <row r="463" spans="1:10" ht="110.25">
      <c r="A463" s="89" t="s">
        <v>1537</v>
      </c>
      <c r="B463" s="90">
        <v>903</v>
      </c>
      <c r="C463" s="91">
        <v>10</v>
      </c>
      <c r="D463" s="91">
        <v>4</v>
      </c>
      <c r="E463" s="92" t="s">
        <v>1538</v>
      </c>
      <c r="F463" s="90" t="s">
        <v>724</v>
      </c>
      <c r="G463" s="93">
        <v>42825.7</v>
      </c>
      <c r="H463" s="93">
        <v>42825.7</v>
      </c>
      <c r="I463" s="93">
        <v>42825.7</v>
      </c>
      <c r="J463" s="94">
        <f>I463*100/H463</f>
        <v>100</v>
      </c>
    </row>
    <row r="464" spans="1:10">
      <c r="A464" s="89" t="s">
        <v>913</v>
      </c>
      <c r="B464" s="90">
        <v>903</v>
      </c>
      <c r="C464" s="91">
        <v>10</v>
      </c>
      <c r="D464" s="91">
        <v>4</v>
      </c>
      <c r="E464" s="92" t="s">
        <v>1538</v>
      </c>
      <c r="F464" s="90" t="s">
        <v>914</v>
      </c>
      <c r="G464" s="95">
        <v>42825.7</v>
      </c>
      <c r="H464" s="95">
        <v>42825.7</v>
      </c>
      <c r="I464" s="95">
        <v>42825.7</v>
      </c>
      <c r="J464" s="94">
        <f>I464*100/H464</f>
        <v>100</v>
      </c>
    </row>
    <row r="465" spans="1:10">
      <c r="A465" s="89" t="s">
        <v>504</v>
      </c>
      <c r="B465" s="90">
        <v>904</v>
      </c>
      <c r="C465" s="91" t="s">
        <v>724</v>
      </c>
      <c r="D465" s="91" t="s">
        <v>724</v>
      </c>
      <c r="E465" s="92" t="s">
        <v>724</v>
      </c>
      <c r="F465" s="90" t="s">
        <v>724</v>
      </c>
      <c r="G465" s="93">
        <v>106425.2</v>
      </c>
      <c r="H465" s="93">
        <v>106425.2</v>
      </c>
      <c r="I465" s="93">
        <v>106254.2</v>
      </c>
      <c r="J465" s="94">
        <f t="shared" ref="J465:J530" si="7">I465*100/H465</f>
        <v>99.8</v>
      </c>
    </row>
    <row r="466" spans="1:10">
      <c r="A466" s="89" t="s">
        <v>957</v>
      </c>
      <c r="B466" s="90">
        <v>904</v>
      </c>
      <c r="C466" s="91">
        <v>4</v>
      </c>
      <c r="D466" s="91" t="s">
        <v>724</v>
      </c>
      <c r="E466" s="92" t="s">
        <v>724</v>
      </c>
      <c r="F466" s="90" t="s">
        <v>724</v>
      </c>
      <c r="G466" s="93">
        <v>96589.4</v>
      </c>
      <c r="H466" s="93">
        <v>96589.4</v>
      </c>
      <c r="I466" s="93">
        <v>96418.4</v>
      </c>
      <c r="J466" s="94">
        <f t="shared" si="7"/>
        <v>99.8</v>
      </c>
    </row>
    <row r="467" spans="1:10">
      <c r="A467" s="89" t="s">
        <v>679</v>
      </c>
      <c r="B467" s="90">
        <v>904</v>
      </c>
      <c r="C467" s="91">
        <v>4</v>
      </c>
      <c r="D467" s="91">
        <v>5</v>
      </c>
      <c r="E467" s="92" t="s">
        <v>724</v>
      </c>
      <c r="F467" s="90" t="s">
        <v>724</v>
      </c>
      <c r="G467" s="93">
        <v>96589.4</v>
      </c>
      <c r="H467" s="93">
        <v>96589.4</v>
      </c>
      <c r="I467" s="93">
        <v>96418.4</v>
      </c>
      <c r="J467" s="94">
        <f t="shared" si="7"/>
        <v>99.8</v>
      </c>
    </row>
    <row r="468" spans="1:10" ht="78.75">
      <c r="A468" s="89" t="s">
        <v>958</v>
      </c>
      <c r="B468" s="90">
        <v>904</v>
      </c>
      <c r="C468" s="91">
        <v>4</v>
      </c>
      <c r="D468" s="91">
        <v>5</v>
      </c>
      <c r="E468" s="92" t="s">
        <v>959</v>
      </c>
      <c r="F468" s="90"/>
      <c r="G468" s="93">
        <v>11102.5</v>
      </c>
      <c r="H468" s="93">
        <v>11102.5</v>
      </c>
      <c r="I468" s="93">
        <v>10931.5</v>
      </c>
      <c r="J468" s="94">
        <f t="shared" si="7"/>
        <v>98.5</v>
      </c>
    </row>
    <row r="469" spans="1:10" ht="31.5">
      <c r="A469" s="89" t="s">
        <v>788</v>
      </c>
      <c r="B469" s="90">
        <v>904</v>
      </c>
      <c r="C469" s="91">
        <v>4</v>
      </c>
      <c r="D469" s="91">
        <v>5</v>
      </c>
      <c r="E469" s="92" t="s">
        <v>959</v>
      </c>
      <c r="F469" s="90" t="s">
        <v>789</v>
      </c>
      <c r="G469" s="95">
        <v>9456.7999999999993</v>
      </c>
      <c r="H469" s="95">
        <v>9456.7999999999993</v>
      </c>
      <c r="I469" s="95">
        <v>9455.5</v>
      </c>
      <c r="J469" s="94">
        <f t="shared" si="7"/>
        <v>100</v>
      </c>
    </row>
    <row r="470" spans="1:10" ht="31.5">
      <c r="A470" s="89" t="s">
        <v>790</v>
      </c>
      <c r="B470" s="90">
        <v>904</v>
      </c>
      <c r="C470" s="91">
        <v>4</v>
      </c>
      <c r="D470" s="91">
        <v>5</v>
      </c>
      <c r="E470" s="92" t="s">
        <v>959</v>
      </c>
      <c r="F470" s="90" t="s">
        <v>791</v>
      </c>
      <c r="G470" s="95">
        <v>205.4</v>
      </c>
      <c r="H470" s="95">
        <v>205.4</v>
      </c>
      <c r="I470" s="95">
        <v>198.2</v>
      </c>
      <c r="J470" s="94">
        <f t="shared" si="7"/>
        <v>96.5</v>
      </c>
    </row>
    <row r="471" spans="1:10" ht="31.5">
      <c r="A471" s="89" t="s">
        <v>792</v>
      </c>
      <c r="B471" s="90">
        <v>904</v>
      </c>
      <c r="C471" s="91">
        <v>4</v>
      </c>
      <c r="D471" s="91">
        <v>5</v>
      </c>
      <c r="E471" s="92" t="s">
        <v>959</v>
      </c>
      <c r="F471" s="90" t="s">
        <v>793</v>
      </c>
      <c r="G471" s="95">
        <v>634.1</v>
      </c>
      <c r="H471" s="95">
        <v>634.1</v>
      </c>
      <c r="I471" s="95">
        <v>595</v>
      </c>
      <c r="J471" s="94">
        <f t="shared" si="7"/>
        <v>93.8</v>
      </c>
    </row>
    <row r="472" spans="1:10" ht="31.5">
      <c r="A472" s="89" t="s">
        <v>740</v>
      </c>
      <c r="B472" s="90">
        <v>904</v>
      </c>
      <c r="C472" s="91">
        <v>4</v>
      </c>
      <c r="D472" s="91">
        <v>5</v>
      </c>
      <c r="E472" s="92" t="s">
        <v>959</v>
      </c>
      <c r="F472" s="90" t="s">
        <v>741</v>
      </c>
      <c r="G472" s="95">
        <v>799.9</v>
      </c>
      <c r="H472" s="95">
        <v>799.9</v>
      </c>
      <c r="I472" s="95">
        <v>676.7</v>
      </c>
      <c r="J472" s="94">
        <f t="shared" si="7"/>
        <v>84.6</v>
      </c>
    </row>
    <row r="473" spans="1:10">
      <c r="A473" s="89" t="s">
        <v>796</v>
      </c>
      <c r="B473" s="90">
        <v>904</v>
      </c>
      <c r="C473" s="91">
        <v>4</v>
      </c>
      <c r="D473" s="91">
        <v>5</v>
      </c>
      <c r="E473" s="92" t="s">
        <v>959</v>
      </c>
      <c r="F473" s="90" t="s">
        <v>797</v>
      </c>
      <c r="G473" s="95">
        <v>0.3</v>
      </c>
      <c r="H473" s="95">
        <v>0.3</v>
      </c>
      <c r="I473" s="95">
        <v>0.2</v>
      </c>
      <c r="J473" s="94">
        <f t="shared" si="7"/>
        <v>66.7</v>
      </c>
    </row>
    <row r="474" spans="1:10">
      <c r="A474" s="96" t="s">
        <v>1452</v>
      </c>
      <c r="B474" s="90">
        <v>904</v>
      </c>
      <c r="C474" s="91">
        <v>4</v>
      </c>
      <c r="D474" s="91">
        <v>5</v>
      </c>
      <c r="E474" s="92" t="s">
        <v>959</v>
      </c>
      <c r="F474" s="90" t="s">
        <v>798</v>
      </c>
      <c r="G474" s="95">
        <v>6</v>
      </c>
      <c r="H474" s="95">
        <v>6</v>
      </c>
      <c r="I474" s="95">
        <v>5.9</v>
      </c>
      <c r="J474" s="94">
        <f t="shared" si="7"/>
        <v>98.3</v>
      </c>
    </row>
    <row r="475" spans="1:10" ht="94.5">
      <c r="A475" s="89" t="s">
        <v>1539</v>
      </c>
      <c r="B475" s="90">
        <v>904</v>
      </c>
      <c r="C475" s="91">
        <v>4</v>
      </c>
      <c r="D475" s="91">
        <v>5</v>
      </c>
      <c r="E475" s="92" t="s">
        <v>960</v>
      </c>
      <c r="F475" s="90" t="s">
        <v>724</v>
      </c>
      <c r="G475" s="93">
        <v>85486.9</v>
      </c>
      <c r="H475" s="93">
        <v>85486.9</v>
      </c>
      <c r="I475" s="93">
        <v>85486.9</v>
      </c>
      <c r="J475" s="94">
        <f t="shared" si="7"/>
        <v>100</v>
      </c>
    </row>
    <row r="476" spans="1:10" ht="31.5">
      <c r="A476" s="89" t="s">
        <v>792</v>
      </c>
      <c r="B476" s="90">
        <v>904</v>
      </c>
      <c r="C476" s="91">
        <v>4</v>
      </c>
      <c r="D476" s="91">
        <v>5</v>
      </c>
      <c r="E476" s="92" t="s">
        <v>960</v>
      </c>
      <c r="F476" s="90" t="s">
        <v>793</v>
      </c>
      <c r="G476" s="95">
        <v>203.1</v>
      </c>
      <c r="H476" s="95">
        <v>203.1</v>
      </c>
      <c r="I476" s="95">
        <v>203.1</v>
      </c>
      <c r="J476" s="94">
        <f t="shared" si="7"/>
        <v>100</v>
      </c>
    </row>
    <row r="477" spans="1:10" ht="31.5">
      <c r="A477" s="89" t="s">
        <v>740</v>
      </c>
      <c r="B477" s="90">
        <v>904</v>
      </c>
      <c r="C477" s="91">
        <v>4</v>
      </c>
      <c r="D477" s="91">
        <v>5</v>
      </c>
      <c r="E477" s="92" t="s">
        <v>960</v>
      </c>
      <c r="F477" s="90" t="s">
        <v>741</v>
      </c>
      <c r="G477" s="95">
        <v>234</v>
      </c>
      <c r="H477" s="95">
        <v>234</v>
      </c>
      <c r="I477" s="95">
        <v>234</v>
      </c>
      <c r="J477" s="94">
        <f t="shared" si="7"/>
        <v>100</v>
      </c>
    </row>
    <row r="478" spans="1:10" ht="63">
      <c r="A478" s="89" t="s">
        <v>738</v>
      </c>
      <c r="B478" s="90">
        <v>904</v>
      </c>
      <c r="C478" s="91">
        <v>4</v>
      </c>
      <c r="D478" s="91">
        <v>5</v>
      </c>
      <c r="E478" s="92" t="s">
        <v>960</v>
      </c>
      <c r="F478" s="90" t="s">
        <v>739</v>
      </c>
      <c r="G478" s="95">
        <v>83635.3</v>
      </c>
      <c r="H478" s="95">
        <v>83635.3</v>
      </c>
      <c r="I478" s="95">
        <v>83635.3</v>
      </c>
      <c r="J478" s="94">
        <f t="shared" si="7"/>
        <v>100</v>
      </c>
    </row>
    <row r="479" spans="1:10">
      <c r="A479" s="89" t="s">
        <v>735</v>
      </c>
      <c r="B479" s="90">
        <v>904</v>
      </c>
      <c r="C479" s="91">
        <v>4</v>
      </c>
      <c r="D479" s="91">
        <v>5</v>
      </c>
      <c r="E479" s="92" t="s">
        <v>960</v>
      </c>
      <c r="F479" s="90" t="s">
        <v>736</v>
      </c>
      <c r="G479" s="95">
        <v>1414.5</v>
      </c>
      <c r="H479" s="95">
        <v>1414.5</v>
      </c>
      <c r="I479" s="95">
        <v>1414.5</v>
      </c>
      <c r="J479" s="94">
        <f t="shared" si="7"/>
        <v>100</v>
      </c>
    </row>
    <row r="480" spans="1:10">
      <c r="A480" s="89" t="s">
        <v>725</v>
      </c>
      <c r="B480" s="90">
        <v>904</v>
      </c>
      <c r="C480" s="91">
        <v>7</v>
      </c>
      <c r="D480" s="91" t="s">
        <v>724</v>
      </c>
      <c r="E480" s="92" t="s">
        <v>724</v>
      </c>
      <c r="F480" s="90" t="s">
        <v>724</v>
      </c>
      <c r="G480" s="93">
        <v>45.6</v>
      </c>
      <c r="H480" s="93">
        <v>45.6</v>
      </c>
      <c r="I480" s="93">
        <v>45.6</v>
      </c>
      <c r="J480" s="94">
        <f>I480*100/H480</f>
        <v>100</v>
      </c>
    </row>
    <row r="481" spans="1:10" ht="31.5">
      <c r="A481" s="89" t="s">
        <v>695</v>
      </c>
      <c r="B481" s="90">
        <v>904</v>
      </c>
      <c r="C481" s="91">
        <v>7</v>
      </c>
      <c r="D481" s="91">
        <v>5</v>
      </c>
      <c r="E481" s="92" t="s">
        <v>724</v>
      </c>
      <c r="F481" s="90" t="s">
        <v>724</v>
      </c>
      <c r="G481" s="93">
        <v>45.6</v>
      </c>
      <c r="H481" s="93">
        <v>45.6</v>
      </c>
      <c r="I481" s="93">
        <v>45.6</v>
      </c>
      <c r="J481" s="94">
        <f>I481*100/H481</f>
        <v>100</v>
      </c>
    </row>
    <row r="482" spans="1:10" ht="78.75">
      <c r="A482" s="89" t="s">
        <v>1540</v>
      </c>
      <c r="B482" s="90">
        <v>904</v>
      </c>
      <c r="C482" s="91">
        <v>7</v>
      </c>
      <c r="D482" s="91">
        <v>5</v>
      </c>
      <c r="E482" s="92" t="s">
        <v>961</v>
      </c>
      <c r="F482" s="90"/>
      <c r="G482" s="93">
        <v>45.6</v>
      </c>
      <c r="H482" s="93">
        <v>45.6</v>
      </c>
      <c r="I482" s="93">
        <v>45.6</v>
      </c>
      <c r="J482" s="94">
        <f>I482*100/H482</f>
        <v>100</v>
      </c>
    </row>
    <row r="483" spans="1:10" ht="31.5">
      <c r="A483" s="89" t="s">
        <v>790</v>
      </c>
      <c r="B483" s="90">
        <v>904</v>
      </c>
      <c r="C483" s="91">
        <v>7</v>
      </c>
      <c r="D483" s="91">
        <v>5</v>
      </c>
      <c r="E483" s="92" t="s">
        <v>961</v>
      </c>
      <c r="F483" s="90" t="s">
        <v>791</v>
      </c>
      <c r="G483" s="95">
        <v>1.1000000000000001</v>
      </c>
      <c r="H483" s="95">
        <v>1.1000000000000001</v>
      </c>
      <c r="I483" s="95">
        <v>1.1000000000000001</v>
      </c>
      <c r="J483" s="94">
        <f>I483*100/H483</f>
        <v>100</v>
      </c>
    </row>
    <row r="484" spans="1:10" ht="31.5">
      <c r="A484" s="89" t="s">
        <v>740</v>
      </c>
      <c r="B484" s="90">
        <v>904</v>
      </c>
      <c r="C484" s="91">
        <v>7</v>
      </c>
      <c r="D484" s="91">
        <v>5</v>
      </c>
      <c r="E484" s="92" t="s">
        <v>961</v>
      </c>
      <c r="F484" s="90" t="s">
        <v>741</v>
      </c>
      <c r="G484" s="95">
        <v>44.5</v>
      </c>
      <c r="H484" s="95">
        <v>44.5</v>
      </c>
      <c r="I484" s="95">
        <v>44.5</v>
      </c>
      <c r="J484" s="94">
        <f>I484*100/H484</f>
        <v>100</v>
      </c>
    </row>
    <row r="485" spans="1:10">
      <c r="A485" s="89" t="s">
        <v>1462</v>
      </c>
      <c r="B485" s="90">
        <v>904</v>
      </c>
      <c r="C485" s="91"/>
      <c r="D485" s="91"/>
      <c r="E485" s="92"/>
      <c r="F485" s="90"/>
      <c r="G485" s="93">
        <v>9790.2000000000007</v>
      </c>
      <c r="H485" s="93">
        <v>9790.2000000000007</v>
      </c>
      <c r="I485" s="93">
        <v>9790.2000000000007</v>
      </c>
      <c r="J485" s="94">
        <f t="shared" ref="J485:J487" si="8">I485*100/H485</f>
        <v>100</v>
      </c>
    </row>
    <row r="486" spans="1:10">
      <c r="A486" s="89" t="s">
        <v>957</v>
      </c>
      <c r="B486" s="90">
        <v>904</v>
      </c>
      <c r="C486" s="91">
        <v>4</v>
      </c>
      <c r="D486" s="91" t="s">
        <v>724</v>
      </c>
      <c r="E486" s="92"/>
      <c r="F486" s="90"/>
      <c r="G486" s="93">
        <v>9790.2000000000007</v>
      </c>
      <c r="H486" s="93">
        <v>9790.2000000000007</v>
      </c>
      <c r="I486" s="93">
        <v>9790.2000000000007</v>
      </c>
      <c r="J486" s="94">
        <f t="shared" si="8"/>
        <v>100</v>
      </c>
    </row>
    <row r="487" spans="1:10">
      <c r="A487" s="89" t="s">
        <v>679</v>
      </c>
      <c r="B487" s="90">
        <v>904</v>
      </c>
      <c r="C487" s="91">
        <v>4</v>
      </c>
      <c r="D487" s="91">
        <v>5</v>
      </c>
      <c r="E487" s="92"/>
      <c r="F487" s="90"/>
      <c r="G487" s="93">
        <v>9790.2000000000007</v>
      </c>
      <c r="H487" s="93">
        <v>9790.2000000000007</v>
      </c>
      <c r="I487" s="93">
        <v>9790.2000000000007</v>
      </c>
      <c r="J487" s="94">
        <f t="shared" si="8"/>
        <v>100</v>
      </c>
    </row>
    <row r="488" spans="1:10" ht="141.75">
      <c r="A488" s="103" t="s">
        <v>1541</v>
      </c>
      <c r="B488" s="90">
        <v>904</v>
      </c>
      <c r="C488" s="91">
        <v>4</v>
      </c>
      <c r="D488" s="91">
        <v>5</v>
      </c>
      <c r="E488" s="92" t="s">
        <v>1542</v>
      </c>
      <c r="F488" s="90" t="s">
        <v>724</v>
      </c>
      <c r="G488" s="93">
        <v>3671.6</v>
      </c>
      <c r="H488" s="93">
        <v>3671.6</v>
      </c>
      <c r="I488" s="93">
        <v>3671.6</v>
      </c>
      <c r="J488" s="94">
        <f t="shared" si="7"/>
        <v>100</v>
      </c>
    </row>
    <row r="489" spans="1:10">
      <c r="A489" s="89" t="s">
        <v>913</v>
      </c>
      <c r="B489" s="90">
        <v>904</v>
      </c>
      <c r="C489" s="91">
        <v>4</v>
      </c>
      <c r="D489" s="91">
        <v>5</v>
      </c>
      <c r="E489" s="92" t="s">
        <v>1542</v>
      </c>
      <c r="F489" s="90" t="s">
        <v>914</v>
      </c>
      <c r="G489" s="95">
        <v>3671.6</v>
      </c>
      <c r="H489" s="95">
        <v>3671.6</v>
      </c>
      <c r="I489" s="95">
        <v>3671.6</v>
      </c>
      <c r="J489" s="94">
        <f t="shared" si="7"/>
        <v>100</v>
      </c>
    </row>
    <row r="490" spans="1:10" ht="126">
      <c r="A490" s="89" t="s">
        <v>1543</v>
      </c>
      <c r="B490" s="90">
        <v>904</v>
      </c>
      <c r="C490" s="91">
        <v>4</v>
      </c>
      <c r="D490" s="91">
        <v>5</v>
      </c>
      <c r="E490" s="92" t="s">
        <v>1544</v>
      </c>
      <c r="F490" s="90"/>
      <c r="G490" s="93">
        <v>6118.6</v>
      </c>
      <c r="H490" s="93">
        <v>6118.6</v>
      </c>
      <c r="I490" s="93">
        <v>6118.6</v>
      </c>
      <c r="J490" s="94">
        <f t="shared" si="7"/>
        <v>100</v>
      </c>
    </row>
    <row r="491" spans="1:10">
      <c r="A491" s="89" t="s">
        <v>913</v>
      </c>
      <c r="B491" s="90">
        <v>904</v>
      </c>
      <c r="C491" s="91">
        <v>4</v>
      </c>
      <c r="D491" s="91">
        <v>5</v>
      </c>
      <c r="E491" s="92" t="s">
        <v>1544</v>
      </c>
      <c r="F491" s="90" t="s">
        <v>914</v>
      </c>
      <c r="G491" s="95">
        <v>6118.6</v>
      </c>
      <c r="H491" s="95">
        <v>6118.6</v>
      </c>
      <c r="I491" s="95">
        <v>6118.6</v>
      </c>
      <c r="J491" s="94">
        <f t="shared" si="7"/>
        <v>100</v>
      </c>
    </row>
    <row r="492" spans="1:10">
      <c r="A492" s="89" t="s">
        <v>506</v>
      </c>
      <c r="B492" s="90">
        <v>905</v>
      </c>
      <c r="C492" s="91" t="s">
        <v>724</v>
      </c>
      <c r="D492" s="91" t="s">
        <v>724</v>
      </c>
      <c r="E492" s="92" t="s">
        <v>724</v>
      </c>
      <c r="F492" s="90" t="s">
        <v>724</v>
      </c>
      <c r="G492" s="93">
        <v>830124.6</v>
      </c>
      <c r="H492" s="93">
        <v>830972.4</v>
      </c>
      <c r="I492" s="93">
        <v>826066.1</v>
      </c>
      <c r="J492" s="94">
        <f t="shared" si="7"/>
        <v>99.4</v>
      </c>
    </row>
    <row r="493" spans="1:10">
      <c r="A493" s="89" t="s">
        <v>957</v>
      </c>
      <c r="B493" s="90">
        <v>905</v>
      </c>
      <c r="C493" s="91">
        <v>4</v>
      </c>
      <c r="D493" s="91" t="s">
        <v>724</v>
      </c>
      <c r="E493" s="92" t="s">
        <v>724</v>
      </c>
      <c r="F493" s="90" t="s">
        <v>724</v>
      </c>
      <c r="G493" s="93">
        <v>605938.30000000005</v>
      </c>
      <c r="H493" s="93">
        <v>606786.1</v>
      </c>
      <c r="I493" s="93">
        <v>601952.9</v>
      </c>
      <c r="J493" s="94">
        <f t="shared" si="7"/>
        <v>99.2</v>
      </c>
    </row>
    <row r="494" spans="1:10">
      <c r="A494" s="89" t="s">
        <v>679</v>
      </c>
      <c r="B494" s="90">
        <v>905</v>
      </c>
      <c r="C494" s="91">
        <v>4</v>
      </c>
      <c r="D494" s="91">
        <v>5</v>
      </c>
      <c r="E494" s="92" t="s">
        <v>724</v>
      </c>
      <c r="F494" s="90" t="s">
        <v>724</v>
      </c>
      <c r="G494" s="93">
        <v>605938.30000000005</v>
      </c>
      <c r="H494" s="93">
        <v>606786.1</v>
      </c>
      <c r="I494" s="93">
        <v>601952.9</v>
      </c>
      <c r="J494" s="94">
        <f t="shared" si="7"/>
        <v>99.2</v>
      </c>
    </row>
    <row r="495" spans="1:10" ht="78.75">
      <c r="A495" s="89" t="s">
        <v>962</v>
      </c>
      <c r="B495" s="90">
        <v>905</v>
      </c>
      <c r="C495" s="91">
        <v>4</v>
      </c>
      <c r="D495" s="91">
        <v>5</v>
      </c>
      <c r="E495" s="92" t="s">
        <v>963</v>
      </c>
      <c r="F495" s="90"/>
      <c r="G495" s="93">
        <v>32365</v>
      </c>
      <c r="H495" s="93">
        <v>32365</v>
      </c>
      <c r="I495" s="93">
        <v>31797.9</v>
      </c>
      <c r="J495" s="94">
        <f t="shared" si="7"/>
        <v>98.2</v>
      </c>
    </row>
    <row r="496" spans="1:10" ht="31.5">
      <c r="A496" s="89" t="s">
        <v>788</v>
      </c>
      <c r="B496" s="90">
        <v>905</v>
      </c>
      <c r="C496" s="91">
        <v>4</v>
      </c>
      <c r="D496" s="91">
        <v>5</v>
      </c>
      <c r="E496" s="92" t="s">
        <v>963</v>
      </c>
      <c r="F496" s="90" t="s">
        <v>789</v>
      </c>
      <c r="G496" s="95">
        <v>26710.1</v>
      </c>
      <c r="H496" s="95">
        <v>26997.1</v>
      </c>
      <c r="I496" s="95">
        <v>26868.3</v>
      </c>
      <c r="J496" s="94">
        <f t="shared" si="7"/>
        <v>99.5</v>
      </c>
    </row>
    <row r="497" spans="1:10" ht="31.5">
      <c r="A497" s="89" t="s">
        <v>790</v>
      </c>
      <c r="B497" s="90">
        <v>905</v>
      </c>
      <c r="C497" s="91">
        <v>4</v>
      </c>
      <c r="D497" s="91">
        <v>5</v>
      </c>
      <c r="E497" s="92" t="s">
        <v>963</v>
      </c>
      <c r="F497" s="90" t="s">
        <v>791</v>
      </c>
      <c r="G497" s="95">
        <v>244</v>
      </c>
      <c r="H497" s="95">
        <v>244</v>
      </c>
      <c r="I497" s="95">
        <v>216.5</v>
      </c>
      <c r="J497" s="94">
        <f t="shared" si="7"/>
        <v>88.7</v>
      </c>
    </row>
    <row r="498" spans="1:10" ht="31.5">
      <c r="A498" s="89" t="s">
        <v>792</v>
      </c>
      <c r="B498" s="90">
        <v>905</v>
      </c>
      <c r="C498" s="91">
        <v>4</v>
      </c>
      <c r="D498" s="91">
        <v>5</v>
      </c>
      <c r="E498" s="92" t="s">
        <v>963</v>
      </c>
      <c r="F498" s="90" t="s">
        <v>793</v>
      </c>
      <c r="G498" s="95">
        <v>960</v>
      </c>
      <c r="H498" s="95">
        <v>960</v>
      </c>
      <c r="I498" s="95">
        <v>912.4</v>
      </c>
      <c r="J498" s="94">
        <f t="shared" si="7"/>
        <v>95</v>
      </c>
    </row>
    <row r="499" spans="1:10" ht="31.5">
      <c r="A499" s="89" t="s">
        <v>740</v>
      </c>
      <c r="B499" s="90">
        <v>905</v>
      </c>
      <c r="C499" s="91">
        <v>4</v>
      </c>
      <c r="D499" s="91">
        <v>5</v>
      </c>
      <c r="E499" s="92" t="s">
        <v>963</v>
      </c>
      <c r="F499" s="90" t="s">
        <v>741</v>
      </c>
      <c r="G499" s="95">
        <v>4283.3</v>
      </c>
      <c r="H499" s="95">
        <v>3996.3</v>
      </c>
      <c r="I499" s="95">
        <v>3681.1</v>
      </c>
      <c r="J499" s="94">
        <f t="shared" si="7"/>
        <v>92.1</v>
      </c>
    </row>
    <row r="500" spans="1:10">
      <c r="A500" s="89" t="s">
        <v>796</v>
      </c>
      <c r="B500" s="90">
        <v>905</v>
      </c>
      <c r="C500" s="91">
        <v>4</v>
      </c>
      <c r="D500" s="91">
        <v>5</v>
      </c>
      <c r="E500" s="92" t="s">
        <v>963</v>
      </c>
      <c r="F500" s="90" t="s">
        <v>797</v>
      </c>
      <c r="G500" s="95">
        <v>133.6</v>
      </c>
      <c r="H500" s="95">
        <v>133.6</v>
      </c>
      <c r="I500" s="95">
        <v>97.1</v>
      </c>
      <c r="J500" s="94">
        <f t="shared" si="7"/>
        <v>72.7</v>
      </c>
    </row>
    <row r="501" spans="1:10">
      <c r="A501" s="96" t="s">
        <v>1452</v>
      </c>
      <c r="B501" s="90">
        <v>905</v>
      </c>
      <c r="C501" s="91">
        <v>4</v>
      </c>
      <c r="D501" s="91">
        <v>5</v>
      </c>
      <c r="E501" s="92" t="s">
        <v>963</v>
      </c>
      <c r="F501" s="90" t="s">
        <v>798</v>
      </c>
      <c r="G501" s="95">
        <v>34</v>
      </c>
      <c r="H501" s="95">
        <v>34</v>
      </c>
      <c r="I501" s="95">
        <v>22.5</v>
      </c>
      <c r="J501" s="94">
        <f t="shared" si="7"/>
        <v>66.2</v>
      </c>
    </row>
    <row r="502" spans="1:10" ht="94.5">
      <c r="A502" s="89" t="s">
        <v>964</v>
      </c>
      <c r="B502" s="90">
        <v>905</v>
      </c>
      <c r="C502" s="91">
        <v>4</v>
      </c>
      <c r="D502" s="91">
        <v>5</v>
      </c>
      <c r="E502" s="92" t="s">
        <v>965</v>
      </c>
      <c r="F502" s="90" t="s">
        <v>724</v>
      </c>
      <c r="G502" s="93">
        <v>800</v>
      </c>
      <c r="H502" s="93">
        <v>800</v>
      </c>
      <c r="I502" s="93">
        <v>800</v>
      </c>
      <c r="J502" s="94">
        <f t="shared" si="7"/>
        <v>100</v>
      </c>
    </row>
    <row r="503" spans="1:10" ht="31.5">
      <c r="A503" s="89" t="s">
        <v>740</v>
      </c>
      <c r="B503" s="90">
        <v>905</v>
      </c>
      <c r="C503" s="91">
        <v>4</v>
      </c>
      <c r="D503" s="91">
        <v>5</v>
      </c>
      <c r="E503" s="92" t="s">
        <v>965</v>
      </c>
      <c r="F503" s="90" t="s">
        <v>741</v>
      </c>
      <c r="G503" s="95">
        <v>800</v>
      </c>
      <c r="H503" s="95">
        <v>800</v>
      </c>
      <c r="I503" s="95">
        <v>800</v>
      </c>
      <c r="J503" s="94">
        <f t="shared" si="7"/>
        <v>100</v>
      </c>
    </row>
    <row r="504" spans="1:10" ht="94.5">
      <c r="A504" s="89" t="s">
        <v>1545</v>
      </c>
      <c r="B504" s="90">
        <v>905</v>
      </c>
      <c r="C504" s="91">
        <v>4</v>
      </c>
      <c r="D504" s="91">
        <v>5</v>
      </c>
      <c r="E504" s="92" t="s">
        <v>966</v>
      </c>
      <c r="F504" s="90" t="s">
        <v>724</v>
      </c>
      <c r="G504" s="93">
        <v>4177.8999999999996</v>
      </c>
      <c r="H504" s="93">
        <v>4177.8999999999996</v>
      </c>
      <c r="I504" s="93">
        <v>4177.8999999999996</v>
      </c>
      <c r="J504" s="94">
        <f t="shared" si="7"/>
        <v>100</v>
      </c>
    </row>
    <row r="505" spans="1:10" ht="47.25">
      <c r="A505" s="89" t="s">
        <v>967</v>
      </c>
      <c r="B505" s="90">
        <v>905</v>
      </c>
      <c r="C505" s="91">
        <v>4</v>
      </c>
      <c r="D505" s="91">
        <v>5</v>
      </c>
      <c r="E505" s="92" t="s">
        <v>966</v>
      </c>
      <c r="F505" s="90" t="s">
        <v>968</v>
      </c>
      <c r="G505" s="95">
        <v>4177.8999999999996</v>
      </c>
      <c r="H505" s="95">
        <v>4177.8999999999996</v>
      </c>
      <c r="I505" s="95">
        <v>4177.8999999999996</v>
      </c>
      <c r="J505" s="94">
        <f t="shared" si="7"/>
        <v>100</v>
      </c>
    </row>
    <row r="506" spans="1:10" ht="78.75">
      <c r="A506" s="89" t="s">
        <v>1546</v>
      </c>
      <c r="B506" s="90">
        <v>905</v>
      </c>
      <c r="C506" s="91">
        <v>4</v>
      </c>
      <c r="D506" s="91">
        <v>5</v>
      </c>
      <c r="E506" s="92" t="s">
        <v>969</v>
      </c>
      <c r="F506" s="90" t="s">
        <v>724</v>
      </c>
      <c r="G506" s="93">
        <v>29.8</v>
      </c>
      <c r="H506" s="93">
        <v>29.8</v>
      </c>
      <c r="I506" s="93">
        <v>29.8</v>
      </c>
      <c r="J506" s="94">
        <f t="shared" si="7"/>
        <v>100</v>
      </c>
    </row>
    <row r="507" spans="1:10" ht="47.25">
      <c r="A507" s="89" t="s">
        <v>967</v>
      </c>
      <c r="B507" s="90">
        <v>905</v>
      </c>
      <c r="C507" s="91">
        <v>4</v>
      </c>
      <c r="D507" s="91">
        <v>5</v>
      </c>
      <c r="E507" s="92" t="s">
        <v>969</v>
      </c>
      <c r="F507" s="90" t="s">
        <v>968</v>
      </c>
      <c r="G507" s="95">
        <v>29.8</v>
      </c>
      <c r="H507" s="95">
        <v>29.8</v>
      </c>
      <c r="I507" s="95">
        <v>29.8</v>
      </c>
      <c r="J507" s="94">
        <f t="shared" si="7"/>
        <v>100</v>
      </c>
    </row>
    <row r="508" spans="1:10" ht="126">
      <c r="A508" s="89" t="s">
        <v>1547</v>
      </c>
      <c r="B508" s="90">
        <v>905</v>
      </c>
      <c r="C508" s="91">
        <v>4</v>
      </c>
      <c r="D508" s="91">
        <v>5</v>
      </c>
      <c r="E508" s="92" t="s">
        <v>970</v>
      </c>
      <c r="F508" s="90" t="s">
        <v>724</v>
      </c>
      <c r="G508" s="93">
        <v>500</v>
      </c>
      <c r="H508" s="93">
        <v>500</v>
      </c>
      <c r="I508" s="93">
        <v>500</v>
      </c>
      <c r="J508" s="94">
        <f t="shared" si="7"/>
        <v>100</v>
      </c>
    </row>
    <row r="509" spans="1:10" ht="47.25">
      <c r="A509" s="89" t="s">
        <v>967</v>
      </c>
      <c r="B509" s="90">
        <v>905</v>
      </c>
      <c r="C509" s="91">
        <v>4</v>
      </c>
      <c r="D509" s="91">
        <v>5</v>
      </c>
      <c r="E509" s="92" t="s">
        <v>970</v>
      </c>
      <c r="F509" s="90" t="s">
        <v>968</v>
      </c>
      <c r="G509" s="95">
        <v>500</v>
      </c>
      <c r="H509" s="95">
        <v>500</v>
      </c>
      <c r="I509" s="95">
        <v>500</v>
      </c>
      <c r="J509" s="94">
        <f t="shared" si="7"/>
        <v>100</v>
      </c>
    </row>
    <row r="510" spans="1:10" ht="110.25">
      <c r="A510" s="89" t="s">
        <v>1548</v>
      </c>
      <c r="B510" s="90">
        <v>905</v>
      </c>
      <c r="C510" s="91">
        <v>4</v>
      </c>
      <c r="D510" s="91">
        <v>5</v>
      </c>
      <c r="E510" s="92" t="s">
        <v>971</v>
      </c>
      <c r="F510" s="90" t="s">
        <v>724</v>
      </c>
      <c r="G510" s="93">
        <v>850</v>
      </c>
      <c r="H510" s="93">
        <v>850</v>
      </c>
      <c r="I510" s="93">
        <v>850</v>
      </c>
      <c r="J510" s="94">
        <f t="shared" si="7"/>
        <v>100</v>
      </c>
    </row>
    <row r="511" spans="1:10" ht="47.25">
      <c r="A511" s="89" t="s">
        <v>967</v>
      </c>
      <c r="B511" s="90">
        <v>905</v>
      </c>
      <c r="C511" s="91">
        <v>4</v>
      </c>
      <c r="D511" s="91">
        <v>5</v>
      </c>
      <c r="E511" s="92" t="s">
        <v>971</v>
      </c>
      <c r="F511" s="90" t="s">
        <v>968</v>
      </c>
      <c r="G511" s="95">
        <v>850</v>
      </c>
      <c r="H511" s="95">
        <v>850</v>
      </c>
      <c r="I511" s="95">
        <v>850</v>
      </c>
      <c r="J511" s="94">
        <f t="shared" si="7"/>
        <v>100</v>
      </c>
    </row>
    <row r="512" spans="1:10" ht="94.5">
      <c r="A512" s="89" t="s">
        <v>1549</v>
      </c>
      <c r="B512" s="90">
        <v>905</v>
      </c>
      <c r="C512" s="91">
        <v>4</v>
      </c>
      <c r="D512" s="91">
        <v>5</v>
      </c>
      <c r="E512" s="92" t="s">
        <v>972</v>
      </c>
      <c r="F512" s="90" t="s">
        <v>724</v>
      </c>
      <c r="G512" s="93">
        <v>1159.8</v>
      </c>
      <c r="H512" s="93">
        <v>1159.8</v>
      </c>
      <c r="I512" s="93">
        <v>1159.8</v>
      </c>
      <c r="J512" s="94">
        <f t="shared" si="7"/>
        <v>100</v>
      </c>
    </row>
    <row r="513" spans="1:10" ht="47.25">
      <c r="A513" s="89" t="s">
        <v>967</v>
      </c>
      <c r="B513" s="90">
        <v>905</v>
      </c>
      <c r="C513" s="91">
        <v>4</v>
      </c>
      <c r="D513" s="91">
        <v>5</v>
      </c>
      <c r="E513" s="92" t="s">
        <v>972</v>
      </c>
      <c r="F513" s="90" t="s">
        <v>968</v>
      </c>
      <c r="G513" s="95">
        <v>1159.8</v>
      </c>
      <c r="H513" s="95">
        <v>1159.8</v>
      </c>
      <c r="I513" s="95">
        <v>1159.8</v>
      </c>
      <c r="J513" s="94">
        <f t="shared" si="7"/>
        <v>100</v>
      </c>
    </row>
    <row r="514" spans="1:10" ht="78.75">
      <c r="A514" s="89" t="s">
        <v>1550</v>
      </c>
      <c r="B514" s="90">
        <v>905</v>
      </c>
      <c r="C514" s="91">
        <v>4</v>
      </c>
      <c r="D514" s="91">
        <v>5</v>
      </c>
      <c r="E514" s="92" t="s">
        <v>973</v>
      </c>
      <c r="F514" s="90" t="s">
        <v>724</v>
      </c>
      <c r="G514" s="93">
        <v>50</v>
      </c>
      <c r="H514" s="93">
        <v>50</v>
      </c>
      <c r="I514" s="93">
        <v>50</v>
      </c>
      <c r="J514" s="94">
        <f t="shared" si="7"/>
        <v>100</v>
      </c>
    </row>
    <row r="515" spans="1:10" ht="47.25">
      <c r="A515" s="89" t="s">
        <v>967</v>
      </c>
      <c r="B515" s="90">
        <v>905</v>
      </c>
      <c r="C515" s="91">
        <v>4</v>
      </c>
      <c r="D515" s="91">
        <v>5</v>
      </c>
      <c r="E515" s="92" t="s">
        <v>973</v>
      </c>
      <c r="F515" s="90" t="s">
        <v>968</v>
      </c>
      <c r="G515" s="95">
        <v>50</v>
      </c>
      <c r="H515" s="95">
        <v>50</v>
      </c>
      <c r="I515" s="95">
        <v>50</v>
      </c>
      <c r="J515" s="94">
        <f t="shared" si="7"/>
        <v>100</v>
      </c>
    </row>
    <row r="516" spans="1:10" ht="94.5">
      <c r="A516" s="89" t="s">
        <v>1551</v>
      </c>
      <c r="B516" s="90">
        <v>905</v>
      </c>
      <c r="C516" s="91">
        <v>4</v>
      </c>
      <c r="D516" s="91">
        <v>5</v>
      </c>
      <c r="E516" s="92" t="s">
        <v>974</v>
      </c>
      <c r="F516" s="90" t="s">
        <v>724</v>
      </c>
      <c r="G516" s="93">
        <v>29.3</v>
      </c>
      <c r="H516" s="93">
        <v>29.3</v>
      </c>
      <c r="I516" s="93">
        <v>29.3</v>
      </c>
      <c r="J516" s="94">
        <f t="shared" si="7"/>
        <v>100</v>
      </c>
    </row>
    <row r="517" spans="1:10" ht="47.25">
      <c r="A517" s="89" t="s">
        <v>967</v>
      </c>
      <c r="B517" s="90">
        <v>905</v>
      </c>
      <c r="C517" s="91">
        <v>4</v>
      </c>
      <c r="D517" s="91">
        <v>5</v>
      </c>
      <c r="E517" s="92" t="s">
        <v>974</v>
      </c>
      <c r="F517" s="90" t="s">
        <v>968</v>
      </c>
      <c r="G517" s="95">
        <v>29.3</v>
      </c>
      <c r="H517" s="95">
        <v>29.3</v>
      </c>
      <c r="I517" s="95">
        <v>29.3</v>
      </c>
      <c r="J517" s="94">
        <f t="shared" si="7"/>
        <v>100</v>
      </c>
    </row>
    <row r="518" spans="1:10" ht="94.5">
      <c r="A518" s="89" t="s">
        <v>1552</v>
      </c>
      <c r="B518" s="90">
        <v>905</v>
      </c>
      <c r="C518" s="91">
        <v>4</v>
      </c>
      <c r="D518" s="91">
        <v>5</v>
      </c>
      <c r="E518" s="92" t="s">
        <v>975</v>
      </c>
      <c r="F518" s="90" t="s">
        <v>724</v>
      </c>
      <c r="G518" s="93">
        <v>7850</v>
      </c>
      <c r="H518" s="93">
        <v>7850</v>
      </c>
      <c r="I518" s="93">
        <v>7850</v>
      </c>
      <c r="J518" s="94">
        <f t="shared" si="7"/>
        <v>100</v>
      </c>
    </row>
    <row r="519" spans="1:10" ht="47.25">
      <c r="A519" s="89" t="s">
        <v>967</v>
      </c>
      <c r="B519" s="90">
        <v>905</v>
      </c>
      <c r="C519" s="91">
        <v>4</v>
      </c>
      <c r="D519" s="91">
        <v>5</v>
      </c>
      <c r="E519" s="92" t="s">
        <v>975</v>
      </c>
      <c r="F519" s="90" t="s">
        <v>968</v>
      </c>
      <c r="G519" s="95">
        <v>7850</v>
      </c>
      <c r="H519" s="95">
        <v>7850</v>
      </c>
      <c r="I519" s="95">
        <v>7850</v>
      </c>
      <c r="J519" s="94">
        <f t="shared" si="7"/>
        <v>100</v>
      </c>
    </row>
    <row r="520" spans="1:10" ht="78.75">
      <c r="A520" s="89" t="s">
        <v>1553</v>
      </c>
      <c r="B520" s="90">
        <v>905</v>
      </c>
      <c r="C520" s="91">
        <v>4</v>
      </c>
      <c r="D520" s="91">
        <v>5</v>
      </c>
      <c r="E520" s="92" t="s">
        <v>976</v>
      </c>
      <c r="F520" s="90" t="s">
        <v>724</v>
      </c>
      <c r="G520" s="93">
        <v>570</v>
      </c>
      <c r="H520" s="93">
        <v>570</v>
      </c>
      <c r="I520" s="93">
        <v>570</v>
      </c>
      <c r="J520" s="94">
        <f t="shared" si="7"/>
        <v>100</v>
      </c>
    </row>
    <row r="521" spans="1:10" ht="47.25">
      <c r="A521" s="89" t="s">
        <v>967</v>
      </c>
      <c r="B521" s="90">
        <v>905</v>
      </c>
      <c r="C521" s="91">
        <v>4</v>
      </c>
      <c r="D521" s="91">
        <v>5</v>
      </c>
      <c r="E521" s="92" t="s">
        <v>976</v>
      </c>
      <c r="F521" s="90" t="s">
        <v>968</v>
      </c>
      <c r="G521" s="95">
        <v>570</v>
      </c>
      <c r="H521" s="95">
        <v>570</v>
      </c>
      <c r="I521" s="95">
        <v>570</v>
      </c>
      <c r="J521" s="94">
        <f t="shared" si="7"/>
        <v>100</v>
      </c>
    </row>
    <row r="522" spans="1:10" ht="94.5">
      <c r="A522" s="89" t="s">
        <v>1554</v>
      </c>
      <c r="B522" s="90">
        <v>905</v>
      </c>
      <c r="C522" s="91">
        <v>4</v>
      </c>
      <c r="D522" s="91">
        <v>5</v>
      </c>
      <c r="E522" s="92" t="s">
        <v>977</v>
      </c>
      <c r="F522" s="90" t="s">
        <v>724</v>
      </c>
      <c r="G522" s="93">
        <v>400.7</v>
      </c>
      <c r="H522" s="93">
        <v>400.7</v>
      </c>
      <c r="I522" s="93">
        <v>400.7</v>
      </c>
      <c r="J522" s="94">
        <f t="shared" si="7"/>
        <v>100</v>
      </c>
    </row>
    <row r="523" spans="1:10" ht="47.25">
      <c r="A523" s="89" t="s">
        <v>967</v>
      </c>
      <c r="B523" s="90">
        <v>905</v>
      </c>
      <c r="C523" s="91">
        <v>4</v>
      </c>
      <c r="D523" s="91">
        <v>5</v>
      </c>
      <c r="E523" s="92" t="s">
        <v>977</v>
      </c>
      <c r="F523" s="90" t="s">
        <v>968</v>
      </c>
      <c r="G523" s="95">
        <v>400.7</v>
      </c>
      <c r="H523" s="95">
        <v>400.7</v>
      </c>
      <c r="I523" s="95">
        <v>400.7</v>
      </c>
      <c r="J523" s="94">
        <f t="shared" si="7"/>
        <v>100</v>
      </c>
    </row>
    <row r="524" spans="1:10" ht="94.5">
      <c r="A524" s="89" t="s">
        <v>1555</v>
      </c>
      <c r="B524" s="90">
        <v>905</v>
      </c>
      <c r="C524" s="91">
        <v>4</v>
      </c>
      <c r="D524" s="91">
        <v>5</v>
      </c>
      <c r="E524" s="92" t="s">
        <v>978</v>
      </c>
      <c r="F524" s="90" t="s">
        <v>724</v>
      </c>
      <c r="G524" s="93">
        <v>8203.5</v>
      </c>
      <c r="H524" s="93">
        <v>8203.5</v>
      </c>
      <c r="I524" s="93">
        <v>8203.5</v>
      </c>
      <c r="J524" s="94">
        <f t="shared" si="7"/>
        <v>100</v>
      </c>
    </row>
    <row r="525" spans="1:10" ht="47.25">
      <c r="A525" s="89" t="s">
        <v>967</v>
      </c>
      <c r="B525" s="90">
        <v>905</v>
      </c>
      <c r="C525" s="91">
        <v>4</v>
      </c>
      <c r="D525" s="91">
        <v>5</v>
      </c>
      <c r="E525" s="92" t="s">
        <v>978</v>
      </c>
      <c r="F525" s="90" t="s">
        <v>968</v>
      </c>
      <c r="G525" s="95">
        <v>8203.5</v>
      </c>
      <c r="H525" s="95">
        <v>8203.5</v>
      </c>
      <c r="I525" s="95">
        <v>8203.5</v>
      </c>
      <c r="J525" s="94">
        <f t="shared" si="7"/>
        <v>100</v>
      </c>
    </row>
    <row r="526" spans="1:10" ht="94.5">
      <c r="A526" s="89" t="s">
        <v>1556</v>
      </c>
      <c r="B526" s="90">
        <v>905</v>
      </c>
      <c r="C526" s="91">
        <v>4</v>
      </c>
      <c r="D526" s="91">
        <v>5</v>
      </c>
      <c r="E526" s="92" t="s">
        <v>1557</v>
      </c>
      <c r="F526" s="90" t="s">
        <v>724</v>
      </c>
      <c r="G526" s="93">
        <v>575.20000000000005</v>
      </c>
      <c r="H526" s="93">
        <v>575.20000000000005</v>
      </c>
      <c r="I526" s="93">
        <v>575.20000000000005</v>
      </c>
      <c r="J526" s="94">
        <f t="shared" si="7"/>
        <v>100</v>
      </c>
    </row>
    <row r="527" spans="1:10" ht="47.25">
      <c r="A527" s="89" t="s">
        <v>967</v>
      </c>
      <c r="B527" s="90">
        <v>905</v>
      </c>
      <c r="C527" s="91">
        <v>4</v>
      </c>
      <c r="D527" s="91">
        <v>5</v>
      </c>
      <c r="E527" s="92" t="s">
        <v>1557</v>
      </c>
      <c r="F527" s="90" t="s">
        <v>968</v>
      </c>
      <c r="G527" s="95">
        <v>575.20000000000005</v>
      </c>
      <c r="H527" s="95">
        <v>575.20000000000005</v>
      </c>
      <c r="I527" s="95">
        <v>575.20000000000005</v>
      </c>
      <c r="J527" s="94">
        <f t="shared" si="7"/>
        <v>100</v>
      </c>
    </row>
    <row r="528" spans="1:10" ht="110.25">
      <c r="A528" s="89" t="s">
        <v>1558</v>
      </c>
      <c r="B528" s="90">
        <v>905</v>
      </c>
      <c r="C528" s="91">
        <v>4</v>
      </c>
      <c r="D528" s="91">
        <v>5</v>
      </c>
      <c r="E528" s="92" t="s">
        <v>979</v>
      </c>
      <c r="F528" s="90" t="s">
        <v>724</v>
      </c>
      <c r="G528" s="93">
        <v>5143.8999999999996</v>
      </c>
      <c r="H528" s="93">
        <v>5143.8999999999996</v>
      </c>
      <c r="I528" s="93">
        <v>4640.3</v>
      </c>
      <c r="J528" s="94">
        <f t="shared" si="7"/>
        <v>90.2</v>
      </c>
    </row>
    <row r="529" spans="1:10" ht="47.25">
      <c r="A529" s="89" t="s">
        <v>967</v>
      </c>
      <c r="B529" s="90">
        <v>905</v>
      </c>
      <c r="C529" s="91">
        <v>4</v>
      </c>
      <c r="D529" s="91">
        <v>5</v>
      </c>
      <c r="E529" s="92" t="s">
        <v>979</v>
      </c>
      <c r="F529" s="90" t="s">
        <v>968</v>
      </c>
      <c r="G529" s="95">
        <v>5143.8999999999996</v>
      </c>
      <c r="H529" s="95">
        <v>5143.8999999999996</v>
      </c>
      <c r="I529" s="95">
        <v>4640.3</v>
      </c>
      <c r="J529" s="94">
        <f t="shared" si="7"/>
        <v>90.2</v>
      </c>
    </row>
    <row r="530" spans="1:10" ht="126">
      <c r="A530" s="89" t="s">
        <v>1559</v>
      </c>
      <c r="B530" s="90">
        <v>905</v>
      </c>
      <c r="C530" s="91">
        <v>4</v>
      </c>
      <c r="D530" s="91">
        <v>5</v>
      </c>
      <c r="E530" s="92" t="s">
        <v>980</v>
      </c>
      <c r="F530" s="90" t="s">
        <v>724</v>
      </c>
      <c r="G530" s="93">
        <v>1904.8</v>
      </c>
      <c r="H530" s="93">
        <v>1904.8</v>
      </c>
      <c r="I530" s="93">
        <v>1904.8</v>
      </c>
      <c r="J530" s="94">
        <f t="shared" si="7"/>
        <v>100</v>
      </c>
    </row>
    <row r="531" spans="1:10" ht="47.25">
      <c r="A531" s="89" t="s">
        <v>967</v>
      </c>
      <c r="B531" s="90">
        <v>905</v>
      </c>
      <c r="C531" s="91">
        <v>4</v>
      </c>
      <c r="D531" s="91">
        <v>5</v>
      </c>
      <c r="E531" s="92" t="s">
        <v>980</v>
      </c>
      <c r="F531" s="90" t="s">
        <v>968</v>
      </c>
      <c r="G531" s="95">
        <v>1904.8</v>
      </c>
      <c r="H531" s="95">
        <v>1904.8</v>
      </c>
      <c r="I531" s="95">
        <v>1904.8</v>
      </c>
      <c r="J531" s="94">
        <f t="shared" ref="J531:J594" si="9">I531*100/H531</f>
        <v>100</v>
      </c>
    </row>
    <row r="532" spans="1:10" ht="94.5">
      <c r="A532" s="89" t="s">
        <v>1560</v>
      </c>
      <c r="B532" s="90">
        <v>905</v>
      </c>
      <c r="C532" s="91">
        <v>4</v>
      </c>
      <c r="D532" s="91">
        <v>5</v>
      </c>
      <c r="E532" s="92" t="s">
        <v>981</v>
      </c>
      <c r="F532" s="90" t="s">
        <v>724</v>
      </c>
      <c r="G532" s="93">
        <v>24893.7</v>
      </c>
      <c r="H532" s="93">
        <v>24893.7</v>
      </c>
      <c r="I532" s="93">
        <v>24893.7</v>
      </c>
      <c r="J532" s="94">
        <f t="shared" si="9"/>
        <v>100</v>
      </c>
    </row>
    <row r="533" spans="1:10" ht="47.25">
      <c r="A533" s="89" t="s">
        <v>967</v>
      </c>
      <c r="B533" s="90">
        <v>905</v>
      </c>
      <c r="C533" s="91">
        <v>4</v>
      </c>
      <c r="D533" s="91">
        <v>5</v>
      </c>
      <c r="E533" s="92" t="s">
        <v>981</v>
      </c>
      <c r="F533" s="90" t="s">
        <v>968</v>
      </c>
      <c r="G533" s="95">
        <v>24893.7</v>
      </c>
      <c r="H533" s="95">
        <v>24893.7</v>
      </c>
      <c r="I533" s="95">
        <v>24893.7</v>
      </c>
      <c r="J533" s="94">
        <f t="shared" si="9"/>
        <v>100</v>
      </c>
    </row>
    <row r="534" spans="1:10" ht="78.75">
      <c r="A534" s="89" t="s">
        <v>1561</v>
      </c>
      <c r="B534" s="90">
        <v>905</v>
      </c>
      <c r="C534" s="91">
        <v>4</v>
      </c>
      <c r="D534" s="91">
        <v>5</v>
      </c>
      <c r="E534" s="92" t="s">
        <v>1562</v>
      </c>
      <c r="F534" s="90" t="s">
        <v>724</v>
      </c>
      <c r="G534" s="93">
        <v>2500</v>
      </c>
      <c r="H534" s="93">
        <v>2500</v>
      </c>
      <c r="I534" s="93">
        <v>1652</v>
      </c>
      <c r="J534" s="94">
        <f t="shared" si="9"/>
        <v>66.099999999999994</v>
      </c>
    </row>
    <row r="535" spans="1:10" ht="47.25">
      <c r="A535" s="89" t="s">
        <v>967</v>
      </c>
      <c r="B535" s="90">
        <v>905</v>
      </c>
      <c r="C535" s="91">
        <v>4</v>
      </c>
      <c r="D535" s="91">
        <v>5</v>
      </c>
      <c r="E535" s="92" t="s">
        <v>1562</v>
      </c>
      <c r="F535" s="90" t="s">
        <v>968</v>
      </c>
      <c r="G535" s="95">
        <v>2500</v>
      </c>
      <c r="H535" s="95">
        <v>2500</v>
      </c>
      <c r="I535" s="95">
        <v>1652</v>
      </c>
      <c r="J535" s="94">
        <f t="shared" si="9"/>
        <v>66.099999999999994</v>
      </c>
    </row>
    <row r="536" spans="1:10" ht="94.5">
      <c r="A536" s="89" t="s">
        <v>982</v>
      </c>
      <c r="B536" s="90">
        <v>905</v>
      </c>
      <c r="C536" s="91">
        <v>4</v>
      </c>
      <c r="D536" s="91">
        <v>5</v>
      </c>
      <c r="E536" s="92" t="s">
        <v>983</v>
      </c>
      <c r="F536" s="90" t="s">
        <v>724</v>
      </c>
      <c r="G536" s="93">
        <v>2490</v>
      </c>
      <c r="H536" s="93">
        <v>2490</v>
      </c>
      <c r="I536" s="93">
        <v>2490</v>
      </c>
      <c r="J536" s="94">
        <f t="shared" si="9"/>
        <v>100</v>
      </c>
    </row>
    <row r="537" spans="1:10" ht="47.25">
      <c r="A537" s="89" t="s">
        <v>967</v>
      </c>
      <c r="B537" s="90">
        <v>905</v>
      </c>
      <c r="C537" s="91">
        <v>4</v>
      </c>
      <c r="D537" s="91">
        <v>5</v>
      </c>
      <c r="E537" s="92" t="s">
        <v>983</v>
      </c>
      <c r="F537" s="90" t="s">
        <v>968</v>
      </c>
      <c r="G537" s="95">
        <v>2490</v>
      </c>
      <c r="H537" s="95">
        <v>2490</v>
      </c>
      <c r="I537" s="95">
        <v>2490</v>
      </c>
      <c r="J537" s="94">
        <f t="shared" si="9"/>
        <v>100</v>
      </c>
    </row>
    <row r="538" spans="1:10" ht="110.25">
      <c r="A538" s="89" t="s">
        <v>1563</v>
      </c>
      <c r="B538" s="90">
        <v>905</v>
      </c>
      <c r="C538" s="91">
        <v>4</v>
      </c>
      <c r="D538" s="91">
        <v>5</v>
      </c>
      <c r="E538" s="92" t="s">
        <v>1564</v>
      </c>
      <c r="F538" s="90" t="s">
        <v>724</v>
      </c>
      <c r="G538" s="93">
        <v>300</v>
      </c>
      <c r="H538" s="93">
        <v>300</v>
      </c>
      <c r="I538" s="93">
        <v>300</v>
      </c>
      <c r="J538" s="94">
        <f t="shared" si="9"/>
        <v>100</v>
      </c>
    </row>
    <row r="539" spans="1:10" ht="47.25">
      <c r="A539" s="89" t="s">
        <v>967</v>
      </c>
      <c r="B539" s="90">
        <v>905</v>
      </c>
      <c r="C539" s="91">
        <v>4</v>
      </c>
      <c r="D539" s="91">
        <v>5</v>
      </c>
      <c r="E539" s="92" t="s">
        <v>1564</v>
      </c>
      <c r="F539" s="90" t="s">
        <v>968</v>
      </c>
      <c r="G539" s="95">
        <v>300</v>
      </c>
      <c r="H539" s="95">
        <v>300</v>
      </c>
      <c r="I539" s="95">
        <v>300</v>
      </c>
      <c r="J539" s="94">
        <f t="shared" si="9"/>
        <v>100</v>
      </c>
    </row>
    <row r="540" spans="1:10" ht="94.5">
      <c r="A540" s="89" t="s">
        <v>1565</v>
      </c>
      <c r="B540" s="90">
        <v>905</v>
      </c>
      <c r="C540" s="91">
        <v>4</v>
      </c>
      <c r="D540" s="91">
        <v>5</v>
      </c>
      <c r="E540" s="92" t="s">
        <v>984</v>
      </c>
      <c r="F540" s="90" t="s">
        <v>724</v>
      </c>
      <c r="G540" s="93">
        <v>8250</v>
      </c>
      <c r="H540" s="93">
        <v>8250</v>
      </c>
      <c r="I540" s="93">
        <v>8250</v>
      </c>
      <c r="J540" s="94">
        <f t="shared" si="9"/>
        <v>100</v>
      </c>
    </row>
    <row r="541" spans="1:10" ht="47.25">
      <c r="A541" s="89" t="s">
        <v>967</v>
      </c>
      <c r="B541" s="90">
        <v>905</v>
      </c>
      <c r="C541" s="91">
        <v>4</v>
      </c>
      <c r="D541" s="91">
        <v>5</v>
      </c>
      <c r="E541" s="92" t="s">
        <v>984</v>
      </c>
      <c r="F541" s="90" t="s">
        <v>968</v>
      </c>
      <c r="G541" s="95">
        <v>8250</v>
      </c>
      <c r="H541" s="95">
        <v>8250</v>
      </c>
      <c r="I541" s="95">
        <v>8250</v>
      </c>
      <c r="J541" s="94">
        <f t="shared" si="9"/>
        <v>100</v>
      </c>
    </row>
    <row r="542" spans="1:10" ht="110.25">
      <c r="A542" s="89" t="s">
        <v>1566</v>
      </c>
      <c r="B542" s="90">
        <v>905</v>
      </c>
      <c r="C542" s="91">
        <v>4</v>
      </c>
      <c r="D542" s="91">
        <v>5</v>
      </c>
      <c r="E542" s="92" t="s">
        <v>985</v>
      </c>
      <c r="F542" s="90" t="s">
        <v>724</v>
      </c>
      <c r="G542" s="93">
        <v>2300</v>
      </c>
      <c r="H542" s="93">
        <v>2300</v>
      </c>
      <c r="I542" s="93">
        <v>2300</v>
      </c>
      <c r="J542" s="94">
        <f t="shared" si="9"/>
        <v>100</v>
      </c>
    </row>
    <row r="543" spans="1:10" ht="47.25">
      <c r="A543" s="89" t="s">
        <v>967</v>
      </c>
      <c r="B543" s="90">
        <v>905</v>
      </c>
      <c r="C543" s="91">
        <v>4</v>
      </c>
      <c r="D543" s="91">
        <v>5</v>
      </c>
      <c r="E543" s="92" t="s">
        <v>985</v>
      </c>
      <c r="F543" s="90" t="s">
        <v>968</v>
      </c>
      <c r="G543" s="95">
        <v>2300</v>
      </c>
      <c r="H543" s="95">
        <v>2300</v>
      </c>
      <c r="I543" s="95">
        <v>2300</v>
      </c>
      <c r="J543" s="94">
        <f t="shared" si="9"/>
        <v>100</v>
      </c>
    </row>
    <row r="544" spans="1:10" ht="94.5">
      <c r="A544" s="89" t="s">
        <v>1567</v>
      </c>
      <c r="B544" s="90">
        <v>905</v>
      </c>
      <c r="C544" s="91">
        <v>4</v>
      </c>
      <c r="D544" s="91">
        <v>5</v>
      </c>
      <c r="E544" s="92" t="s">
        <v>986</v>
      </c>
      <c r="F544" s="90" t="s">
        <v>724</v>
      </c>
      <c r="G544" s="93">
        <v>35000</v>
      </c>
      <c r="H544" s="93">
        <v>35000</v>
      </c>
      <c r="I544" s="93">
        <v>35000</v>
      </c>
      <c r="J544" s="94">
        <f t="shared" si="9"/>
        <v>100</v>
      </c>
    </row>
    <row r="545" spans="1:10" ht="47.25">
      <c r="A545" s="89" t="s">
        <v>967</v>
      </c>
      <c r="B545" s="90">
        <v>905</v>
      </c>
      <c r="C545" s="91">
        <v>4</v>
      </c>
      <c r="D545" s="91">
        <v>5</v>
      </c>
      <c r="E545" s="92" t="s">
        <v>986</v>
      </c>
      <c r="F545" s="90" t="s">
        <v>968</v>
      </c>
      <c r="G545" s="95">
        <v>35000</v>
      </c>
      <c r="H545" s="95">
        <v>35000</v>
      </c>
      <c r="I545" s="95">
        <v>35000</v>
      </c>
      <c r="J545" s="94">
        <f t="shared" si="9"/>
        <v>100</v>
      </c>
    </row>
    <row r="546" spans="1:10" ht="110.25">
      <c r="A546" s="89" t="s">
        <v>987</v>
      </c>
      <c r="B546" s="90">
        <v>905</v>
      </c>
      <c r="C546" s="91">
        <v>4</v>
      </c>
      <c r="D546" s="91">
        <v>5</v>
      </c>
      <c r="E546" s="92" t="s">
        <v>988</v>
      </c>
      <c r="F546" s="90" t="s">
        <v>724</v>
      </c>
      <c r="G546" s="93">
        <v>7776.2</v>
      </c>
      <c r="H546" s="93">
        <v>7776.2</v>
      </c>
      <c r="I546" s="93">
        <v>7776.2</v>
      </c>
      <c r="J546" s="94">
        <f t="shared" si="9"/>
        <v>100</v>
      </c>
    </row>
    <row r="547" spans="1:10" ht="47.25">
      <c r="A547" s="89" t="s">
        <v>967</v>
      </c>
      <c r="B547" s="90">
        <v>905</v>
      </c>
      <c r="C547" s="91">
        <v>4</v>
      </c>
      <c r="D547" s="91">
        <v>5</v>
      </c>
      <c r="E547" s="92" t="s">
        <v>988</v>
      </c>
      <c r="F547" s="90" t="s">
        <v>968</v>
      </c>
      <c r="G547" s="95">
        <v>7776.2</v>
      </c>
      <c r="H547" s="95">
        <v>7776.2</v>
      </c>
      <c r="I547" s="95">
        <v>7776.2</v>
      </c>
      <c r="J547" s="94">
        <f t="shared" si="9"/>
        <v>100</v>
      </c>
    </row>
    <row r="548" spans="1:10" ht="94.5">
      <c r="A548" s="89" t="s">
        <v>1568</v>
      </c>
      <c r="B548" s="90">
        <v>905</v>
      </c>
      <c r="C548" s="91">
        <v>4</v>
      </c>
      <c r="D548" s="91">
        <v>5</v>
      </c>
      <c r="E548" s="92" t="s">
        <v>989</v>
      </c>
      <c r="F548" s="90" t="s">
        <v>724</v>
      </c>
      <c r="G548" s="93">
        <v>2955.2</v>
      </c>
      <c r="H548" s="93">
        <v>2955.2</v>
      </c>
      <c r="I548" s="93">
        <v>2955.2</v>
      </c>
      <c r="J548" s="94">
        <f t="shared" si="9"/>
        <v>100</v>
      </c>
    </row>
    <row r="549" spans="1:10" ht="47.25">
      <c r="A549" s="89" t="s">
        <v>967</v>
      </c>
      <c r="B549" s="90">
        <v>905</v>
      </c>
      <c r="C549" s="91">
        <v>4</v>
      </c>
      <c r="D549" s="91">
        <v>5</v>
      </c>
      <c r="E549" s="92" t="s">
        <v>989</v>
      </c>
      <c r="F549" s="90" t="s">
        <v>968</v>
      </c>
      <c r="G549" s="95">
        <v>2955.2</v>
      </c>
      <c r="H549" s="95">
        <v>2955.2</v>
      </c>
      <c r="I549" s="95">
        <v>2955.2</v>
      </c>
      <c r="J549" s="94">
        <f t="shared" si="9"/>
        <v>100</v>
      </c>
    </row>
    <row r="550" spans="1:10" ht="110.25">
      <c r="A550" s="89" t="s">
        <v>1569</v>
      </c>
      <c r="B550" s="90">
        <v>905</v>
      </c>
      <c r="C550" s="91">
        <v>4</v>
      </c>
      <c r="D550" s="91">
        <v>5</v>
      </c>
      <c r="E550" s="92" t="s">
        <v>990</v>
      </c>
      <c r="F550" s="90" t="s">
        <v>724</v>
      </c>
      <c r="G550" s="93">
        <v>14937</v>
      </c>
      <c r="H550" s="93">
        <v>14937</v>
      </c>
      <c r="I550" s="93">
        <v>14937</v>
      </c>
      <c r="J550" s="94">
        <f t="shared" si="9"/>
        <v>100</v>
      </c>
    </row>
    <row r="551" spans="1:10" ht="63">
      <c r="A551" s="89" t="s">
        <v>738</v>
      </c>
      <c r="B551" s="90">
        <v>905</v>
      </c>
      <c r="C551" s="91">
        <v>4</v>
      </c>
      <c r="D551" s="91">
        <v>5</v>
      </c>
      <c r="E551" s="92" t="s">
        <v>990</v>
      </c>
      <c r="F551" s="90" t="s">
        <v>739</v>
      </c>
      <c r="G551" s="95">
        <v>13847.6</v>
      </c>
      <c r="H551" s="95">
        <v>13847.6</v>
      </c>
      <c r="I551" s="95">
        <v>13847.6</v>
      </c>
      <c r="J551" s="94">
        <f t="shared" si="9"/>
        <v>100</v>
      </c>
    </row>
    <row r="552" spans="1:10">
      <c r="A552" s="89" t="s">
        <v>735</v>
      </c>
      <c r="B552" s="90">
        <v>905</v>
      </c>
      <c r="C552" s="91">
        <v>4</v>
      </c>
      <c r="D552" s="91">
        <v>5</v>
      </c>
      <c r="E552" s="92" t="s">
        <v>990</v>
      </c>
      <c r="F552" s="90" t="s">
        <v>736</v>
      </c>
      <c r="G552" s="95">
        <v>1089.4000000000001</v>
      </c>
      <c r="H552" s="95">
        <v>1089.4000000000001</v>
      </c>
      <c r="I552" s="95">
        <v>1089.4000000000001</v>
      </c>
      <c r="J552" s="94">
        <f t="shared" si="9"/>
        <v>100</v>
      </c>
    </row>
    <row r="553" spans="1:10" ht="141.75">
      <c r="A553" s="89" t="s">
        <v>1570</v>
      </c>
      <c r="B553" s="90">
        <v>905</v>
      </c>
      <c r="C553" s="91">
        <v>4</v>
      </c>
      <c r="D553" s="91">
        <v>5</v>
      </c>
      <c r="E553" s="92" t="s">
        <v>991</v>
      </c>
      <c r="F553" s="90" t="s">
        <v>724</v>
      </c>
      <c r="G553" s="93">
        <v>400.1</v>
      </c>
      <c r="H553" s="93">
        <v>400.1</v>
      </c>
      <c r="I553" s="93">
        <v>380.6</v>
      </c>
      <c r="J553" s="94">
        <f t="shared" si="9"/>
        <v>95.1</v>
      </c>
    </row>
    <row r="554" spans="1:10" ht="47.25">
      <c r="A554" s="89" t="s">
        <v>967</v>
      </c>
      <c r="B554" s="90">
        <v>905</v>
      </c>
      <c r="C554" s="91">
        <v>4</v>
      </c>
      <c r="D554" s="91">
        <v>5</v>
      </c>
      <c r="E554" s="92" t="s">
        <v>991</v>
      </c>
      <c r="F554" s="90" t="s">
        <v>968</v>
      </c>
      <c r="G554" s="95">
        <v>400.1</v>
      </c>
      <c r="H554" s="95">
        <v>400.1</v>
      </c>
      <c r="I554" s="95">
        <v>380.6</v>
      </c>
      <c r="J554" s="94">
        <f t="shared" si="9"/>
        <v>95.1</v>
      </c>
    </row>
    <row r="555" spans="1:10" ht="126">
      <c r="A555" s="89" t="s">
        <v>1571</v>
      </c>
      <c r="B555" s="90">
        <v>905</v>
      </c>
      <c r="C555" s="91">
        <v>4</v>
      </c>
      <c r="D555" s="91">
        <v>5</v>
      </c>
      <c r="E555" s="92" t="s">
        <v>992</v>
      </c>
      <c r="F555" s="90" t="s">
        <v>724</v>
      </c>
      <c r="G555" s="93">
        <v>160.4</v>
      </c>
      <c r="H555" s="93">
        <v>160.4</v>
      </c>
      <c r="I555" s="93">
        <v>160.4</v>
      </c>
      <c r="J555" s="94">
        <f t="shared" si="9"/>
        <v>100</v>
      </c>
    </row>
    <row r="556" spans="1:10" ht="47.25">
      <c r="A556" s="89" t="s">
        <v>967</v>
      </c>
      <c r="B556" s="90">
        <v>905</v>
      </c>
      <c r="C556" s="91">
        <v>4</v>
      </c>
      <c r="D556" s="91">
        <v>5</v>
      </c>
      <c r="E556" s="92" t="s">
        <v>992</v>
      </c>
      <c r="F556" s="90" t="s">
        <v>968</v>
      </c>
      <c r="G556" s="95">
        <v>160.4</v>
      </c>
      <c r="H556" s="95">
        <v>160.4</v>
      </c>
      <c r="I556" s="95">
        <v>160.4</v>
      </c>
      <c r="J556" s="94">
        <f t="shared" si="9"/>
        <v>100</v>
      </c>
    </row>
    <row r="557" spans="1:10" ht="94.5">
      <c r="A557" s="89" t="s">
        <v>1572</v>
      </c>
      <c r="B557" s="90">
        <v>905</v>
      </c>
      <c r="C557" s="91">
        <v>4</v>
      </c>
      <c r="D557" s="91">
        <v>5</v>
      </c>
      <c r="E557" s="92" t="s">
        <v>993</v>
      </c>
      <c r="F557" s="90" t="s">
        <v>724</v>
      </c>
      <c r="G557" s="93">
        <v>363.1</v>
      </c>
      <c r="H557" s="93">
        <v>363.1</v>
      </c>
      <c r="I557" s="93">
        <v>363.1</v>
      </c>
      <c r="J557" s="94">
        <f t="shared" si="9"/>
        <v>100</v>
      </c>
    </row>
    <row r="558" spans="1:10" ht="47.25">
      <c r="A558" s="89" t="s">
        <v>967</v>
      </c>
      <c r="B558" s="90">
        <v>905</v>
      </c>
      <c r="C558" s="91">
        <v>4</v>
      </c>
      <c r="D558" s="91">
        <v>5</v>
      </c>
      <c r="E558" s="92" t="s">
        <v>993</v>
      </c>
      <c r="F558" s="90" t="s">
        <v>968</v>
      </c>
      <c r="G558" s="95">
        <v>363.1</v>
      </c>
      <c r="H558" s="95">
        <v>363.1</v>
      </c>
      <c r="I558" s="95">
        <v>363.1</v>
      </c>
      <c r="J558" s="94">
        <f t="shared" si="9"/>
        <v>100</v>
      </c>
    </row>
    <row r="559" spans="1:10" ht="94.5">
      <c r="A559" s="89" t="s">
        <v>1573</v>
      </c>
      <c r="B559" s="90">
        <v>905</v>
      </c>
      <c r="C559" s="91">
        <v>4</v>
      </c>
      <c r="D559" s="91">
        <v>5</v>
      </c>
      <c r="E559" s="92" t="s">
        <v>994</v>
      </c>
      <c r="F559" s="90" t="s">
        <v>724</v>
      </c>
      <c r="G559" s="93">
        <v>1798.1</v>
      </c>
      <c r="H559" s="93">
        <v>1798.1</v>
      </c>
      <c r="I559" s="93">
        <v>1798.1</v>
      </c>
      <c r="J559" s="94">
        <f t="shared" si="9"/>
        <v>100</v>
      </c>
    </row>
    <row r="560" spans="1:10" ht="47.25">
      <c r="A560" s="89" t="s">
        <v>967</v>
      </c>
      <c r="B560" s="90">
        <v>905</v>
      </c>
      <c r="C560" s="91">
        <v>4</v>
      </c>
      <c r="D560" s="91">
        <v>5</v>
      </c>
      <c r="E560" s="92" t="s">
        <v>994</v>
      </c>
      <c r="F560" s="90" t="s">
        <v>968</v>
      </c>
      <c r="G560" s="95">
        <v>1798.1</v>
      </c>
      <c r="H560" s="95">
        <v>1798.1</v>
      </c>
      <c r="I560" s="95">
        <v>1798.1</v>
      </c>
      <c r="J560" s="94">
        <f t="shared" si="9"/>
        <v>100</v>
      </c>
    </row>
    <row r="561" spans="1:10" ht="94.5">
      <c r="A561" s="89" t="s">
        <v>995</v>
      </c>
      <c r="B561" s="90">
        <v>905</v>
      </c>
      <c r="C561" s="91">
        <v>4</v>
      </c>
      <c r="D561" s="91">
        <v>5</v>
      </c>
      <c r="E561" s="92" t="s">
        <v>996</v>
      </c>
      <c r="F561" s="90" t="s">
        <v>724</v>
      </c>
      <c r="G561" s="93">
        <v>5143.2</v>
      </c>
      <c r="H561" s="93">
        <v>5143.2</v>
      </c>
      <c r="I561" s="93">
        <v>5143.2</v>
      </c>
      <c r="J561" s="94">
        <f t="shared" si="9"/>
        <v>100</v>
      </c>
    </row>
    <row r="562" spans="1:10" ht="47.25">
      <c r="A562" s="89" t="s">
        <v>967</v>
      </c>
      <c r="B562" s="90">
        <v>905</v>
      </c>
      <c r="C562" s="91">
        <v>4</v>
      </c>
      <c r="D562" s="91">
        <v>5</v>
      </c>
      <c r="E562" s="92" t="s">
        <v>996</v>
      </c>
      <c r="F562" s="90" t="s">
        <v>968</v>
      </c>
      <c r="G562" s="95">
        <v>5143.2</v>
      </c>
      <c r="H562" s="95">
        <v>5143.2</v>
      </c>
      <c r="I562" s="95">
        <v>5143.2</v>
      </c>
      <c r="J562" s="94">
        <f t="shared" si="9"/>
        <v>100</v>
      </c>
    </row>
    <row r="563" spans="1:10" ht="110.25">
      <c r="A563" s="89" t="s">
        <v>1574</v>
      </c>
      <c r="B563" s="90">
        <v>905</v>
      </c>
      <c r="C563" s="91">
        <v>4</v>
      </c>
      <c r="D563" s="91">
        <v>5</v>
      </c>
      <c r="E563" s="92" t="s">
        <v>997</v>
      </c>
      <c r="F563" s="90" t="s">
        <v>724</v>
      </c>
      <c r="G563" s="93">
        <v>21.2</v>
      </c>
      <c r="H563" s="93">
        <v>21.2</v>
      </c>
      <c r="I563" s="93">
        <v>21.2</v>
      </c>
      <c r="J563" s="94">
        <f t="shared" si="9"/>
        <v>100</v>
      </c>
    </row>
    <row r="564" spans="1:10" ht="47.25">
      <c r="A564" s="89" t="s">
        <v>967</v>
      </c>
      <c r="B564" s="90">
        <v>905</v>
      </c>
      <c r="C564" s="91">
        <v>4</v>
      </c>
      <c r="D564" s="91">
        <v>5</v>
      </c>
      <c r="E564" s="92" t="s">
        <v>997</v>
      </c>
      <c r="F564" s="90" t="s">
        <v>968</v>
      </c>
      <c r="G564" s="95">
        <v>21.2</v>
      </c>
      <c r="H564" s="95">
        <v>21.2</v>
      </c>
      <c r="I564" s="95">
        <v>21.2</v>
      </c>
      <c r="J564" s="94">
        <f t="shared" si="9"/>
        <v>100</v>
      </c>
    </row>
    <row r="565" spans="1:10" ht="94.5">
      <c r="A565" s="89" t="s">
        <v>1575</v>
      </c>
      <c r="B565" s="90">
        <v>905</v>
      </c>
      <c r="C565" s="91">
        <v>4</v>
      </c>
      <c r="D565" s="91">
        <v>5</v>
      </c>
      <c r="E565" s="92" t="s">
        <v>1576</v>
      </c>
      <c r="F565" s="90" t="s">
        <v>724</v>
      </c>
      <c r="G565" s="93">
        <v>14010</v>
      </c>
      <c r="H565" s="93">
        <v>14010</v>
      </c>
      <c r="I565" s="93">
        <v>14010</v>
      </c>
      <c r="J565" s="94">
        <f t="shared" si="9"/>
        <v>100</v>
      </c>
    </row>
    <row r="566" spans="1:10" ht="47.25">
      <c r="A566" s="89" t="s">
        <v>967</v>
      </c>
      <c r="B566" s="90">
        <v>905</v>
      </c>
      <c r="C566" s="91">
        <v>4</v>
      </c>
      <c r="D566" s="91">
        <v>5</v>
      </c>
      <c r="E566" s="92" t="s">
        <v>1576</v>
      </c>
      <c r="F566" s="90" t="s">
        <v>968</v>
      </c>
      <c r="G566" s="95">
        <v>14010</v>
      </c>
      <c r="H566" s="95">
        <v>14010</v>
      </c>
      <c r="I566" s="95">
        <v>14010</v>
      </c>
      <c r="J566" s="94">
        <f t="shared" si="9"/>
        <v>100</v>
      </c>
    </row>
    <row r="567" spans="1:10" ht="110.25">
      <c r="A567" s="89" t="s">
        <v>1577</v>
      </c>
      <c r="B567" s="90">
        <v>905</v>
      </c>
      <c r="C567" s="91">
        <v>4</v>
      </c>
      <c r="D567" s="91">
        <v>5</v>
      </c>
      <c r="E567" s="92" t="s">
        <v>1578</v>
      </c>
      <c r="F567" s="90" t="s">
        <v>724</v>
      </c>
      <c r="G567" s="93">
        <v>532.20000000000005</v>
      </c>
      <c r="H567" s="93">
        <v>532.20000000000005</v>
      </c>
      <c r="I567" s="93">
        <v>532.20000000000005</v>
      </c>
      <c r="J567" s="94">
        <f t="shared" si="9"/>
        <v>100</v>
      </c>
    </row>
    <row r="568" spans="1:10" ht="47.25">
      <c r="A568" s="89" t="s">
        <v>967</v>
      </c>
      <c r="B568" s="90">
        <v>905</v>
      </c>
      <c r="C568" s="91">
        <v>4</v>
      </c>
      <c r="D568" s="91">
        <v>5</v>
      </c>
      <c r="E568" s="92" t="s">
        <v>1578</v>
      </c>
      <c r="F568" s="90" t="s">
        <v>968</v>
      </c>
      <c r="G568" s="95">
        <v>532.20000000000005</v>
      </c>
      <c r="H568" s="95">
        <v>532.20000000000005</v>
      </c>
      <c r="I568" s="95">
        <v>532.20000000000005</v>
      </c>
      <c r="J568" s="94">
        <f t="shared" si="9"/>
        <v>100</v>
      </c>
    </row>
    <row r="569" spans="1:10" ht="78.75">
      <c r="A569" s="89" t="s">
        <v>1579</v>
      </c>
      <c r="B569" s="90">
        <v>905</v>
      </c>
      <c r="C569" s="91">
        <v>4</v>
      </c>
      <c r="D569" s="91">
        <v>5</v>
      </c>
      <c r="E569" s="92" t="s">
        <v>998</v>
      </c>
      <c r="F569" s="90" t="s">
        <v>724</v>
      </c>
      <c r="G569" s="93">
        <v>22000</v>
      </c>
      <c r="H569" s="93">
        <v>22000</v>
      </c>
      <c r="I569" s="93">
        <v>22000</v>
      </c>
      <c r="J569" s="94">
        <f t="shared" si="9"/>
        <v>100</v>
      </c>
    </row>
    <row r="570" spans="1:10" ht="47.25">
      <c r="A570" s="89" t="s">
        <v>967</v>
      </c>
      <c r="B570" s="90">
        <v>905</v>
      </c>
      <c r="C570" s="91">
        <v>4</v>
      </c>
      <c r="D570" s="91">
        <v>5</v>
      </c>
      <c r="E570" s="92" t="s">
        <v>998</v>
      </c>
      <c r="F570" s="90" t="s">
        <v>968</v>
      </c>
      <c r="G570" s="95">
        <v>22000</v>
      </c>
      <c r="H570" s="95">
        <v>22000</v>
      </c>
      <c r="I570" s="95">
        <v>22000</v>
      </c>
      <c r="J570" s="94">
        <f t="shared" si="9"/>
        <v>100</v>
      </c>
    </row>
    <row r="571" spans="1:10" ht="94.5">
      <c r="A571" s="89" t="s">
        <v>1580</v>
      </c>
      <c r="B571" s="90">
        <v>905</v>
      </c>
      <c r="C571" s="91">
        <v>4</v>
      </c>
      <c r="D571" s="91">
        <v>5</v>
      </c>
      <c r="E571" s="92" t="s">
        <v>999</v>
      </c>
      <c r="F571" s="90" t="s">
        <v>724</v>
      </c>
      <c r="G571" s="93">
        <v>19543.7</v>
      </c>
      <c r="H571" s="93">
        <v>19543.7</v>
      </c>
      <c r="I571" s="93">
        <v>19543.7</v>
      </c>
      <c r="J571" s="94">
        <f t="shared" si="9"/>
        <v>100</v>
      </c>
    </row>
    <row r="572" spans="1:10" ht="47.25">
      <c r="A572" s="89" t="s">
        <v>967</v>
      </c>
      <c r="B572" s="90">
        <v>905</v>
      </c>
      <c r="C572" s="91">
        <v>4</v>
      </c>
      <c r="D572" s="91">
        <v>5</v>
      </c>
      <c r="E572" s="92" t="s">
        <v>999</v>
      </c>
      <c r="F572" s="90" t="s">
        <v>968</v>
      </c>
      <c r="G572" s="95">
        <v>19543.7</v>
      </c>
      <c r="H572" s="95">
        <v>19543.7</v>
      </c>
      <c r="I572" s="95">
        <v>19543.7</v>
      </c>
      <c r="J572" s="94">
        <f t="shared" si="9"/>
        <v>100</v>
      </c>
    </row>
    <row r="573" spans="1:10" ht="94.5">
      <c r="A573" s="89" t="s">
        <v>1581</v>
      </c>
      <c r="B573" s="90">
        <v>905</v>
      </c>
      <c r="C573" s="91">
        <v>4</v>
      </c>
      <c r="D573" s="91">
        <v>5</v>
      </c>
      <c r="E573" s="92" t="s">
        <v>1000</v>
      </c>
      <c r="F573" s="90" t="s">
        <v>724</v>
      </c>
      <c r="G573" s="93">
        <v>8731.2000000000007</v>
      </c>
      <c r="H573" s="93">
        <v>8731.2000000000007</v>
      </c>
      <c r="I573" s="93">
        <v>8731.2000000000007</v>
      </c>
      <c r="J573" s="94">
        <f t="shared" si="9"/>
        <v>100</v>
      </c>
    </row>
    <row r="574" spans="1:10" ht="47.25">
      <c r="A574" s="89" t="s">
        <v>967</v>
      </c>
      <c r="B574" s="90">
        <v>905</v>
      </c>
      <c r="C574" s="91">
        <v>4</v>
      </c>
      <c r="D574" s="91">
        <v>5</v>
      </c>
      <c r="E574" s="92" t="s">
        <v>1000</v>
      </c>
      <c r="F574" s="90" t="s">
        <v>968</v>
      </c>
      <c r="G574" s="95">
        <v>8731.2000000000007</v>
      </c>
      <c r="H574" s="95">
        <v>8731.2000000000007</v>
      </c>
      <c r="I574" s="95">
        <v>8731.2000000000007</v>
      </c>
      <c r="J574" s="94">
        <f t="shared" si="9"/>
        <v>100</v>
      </c>
    </row>
    <row r="575" spans="1:10" ht="94.5">
      <c r="A575" s="89" t="s">
        <v>1582</v>
      </c>
      <c r="B575" s="90">
        <v>905</v>
      </c>
      <c r="C575" s="91">
        <v>4</v>
      </c>
      <c r="D575" s="91">
        <v>5</v>
      </c>
      <c r="E575" s="92" t="s">
        <v>1001</v>
      </c>
      <c r="F575" s="90" t="s">
        <v>724</v>
      </c>
      <c r="G575" s="93">
        <v>20748.7</v>
      </c>
      <c r="H575" s="93">
        <v>20748.7</v>
      </c>
      <c r="I575" s="93">
        <v>20748.7</v>
      </c>
      <c r="J575" s="94">
        <f t="shared" si="9"/>
        <v>100</v>
      </c>
    </row>
    <row r="576" spans="1:10" ht="47.25">
      <c r="A576" s="89" t="s">
        <v>967</v>
      </c>
      <c r="B576" s="90">
        <v>905</v>
      </c>
      <c r="C576" s="91">
        <v>4</v>
      </c>
      <c r="D576" s="91">
        <v>5</v>
      </c>
      <c r="E576" s="92" t="s">
        <v>1001</v>
      </c>
      <c r="F576" s="90" t="s">
        <v>968</v>
      </c>
      <c r="G576" s="95">
        <v>20748.7</v>
      </c>
      <c r="H576" s="95">
        <v>20748.7</v>
      </c>
      <c r="I576" s="95">
        <v>20748.7</v>
      </c>
      <c r="J576" s="94">
        <f t="shared" si="9"/>
        <v>100</v>
      </c>
    </row>
    <row r="577" spans="1:10" ht="110.25">
      <c r="A577" s="89" t="s">
        <v>1583</v>
      </c>
      <c r="B577" s="90">
        <v>905</v>
      </c>
      <c r="C577" s="91">
        <v>4</v>
      </c>
      <c r="D577" s="91">
        <v>5</v>
      </c>
      <c r="E577" s="92" t="s">
        <v>1002</v>
      </c>
      <c r="F577" s="90" t="s">
        <v>724</v>
      </c>
      <c r="G577" s="93">
        <v>34026.300000000003</v>
      </c>
      <c r="H577" s="93">
        <v>34026.300000000003</v>
      </c>
      <c r="I577" s="93">
        <v>34026.300000000003</v>
      </c>
      <c r="J577" s="94">
        <f t="shared" si="9"/>
        <v>100</v>
      </c>
    </row>
    <row r="578" spans="1:10" ht="47.25">
      <c r="A578" s="89" t="s">
        <v>967</v>
      </c>
      <c r="B578" s="90">
        <v>905</v>
      </c>
      <c r="C578" s="91">
        <v>4</v>
      </c>
      <c r="D578" s="91">
        <v>5</v>
      </c>
      <c r="E578" s="92" t="s">
        <v>1002</v>
      </c>
      <c r="F578" s="90" t="s">
        <v>968</v>
      </c>
      <c r="G578" s="95">
        <v>34026.300000000003</v>
      </c>
      <c r="H578" s="95">
        <v>34026.300000000003</v>
      </c>
      <c r="I578" s="95">
        <v>34026.300000000003</v>
      </c>
      <c r="J578" s="94">
        <f t="shared" si="9"/>
        <v>100</v>
      </c>
    </row>
    <row r="579" spans="1:10" ht="126">
      <c r="A579" s="89" t="s">
        <v>1584</v>
      </c>
      <c r="B579" s="90">
        <v>905</v>
      </c>
      <c r="C579" s="91">
        <v>4</v>
      </c>
      <c r="D579" s="91">
        <v>5</v>
      </c>
      <c r="E579" s="92" t="s">
        <v>1003</v>
      </c>
      <c r="F579" s="90" t="s">
        <v>724</v>
      </c>
      <c r="G579" s="93">
        <v>3195.8</v>
      </c>
      <c r="H579" s="93">
        <v>3195.8</v>
      </c>
      <c r="I579" s="93">
        <v>951.5</v>
      </c>
      <c r="J579" s="94">
        <f t="shared" si="9"/>
        <v>29.8</v>
      </c>
    </row>
    <row r="580" spans="1:10" ht="47.25">
      <c r="A580" s="89" t="s">
        <v>967</v>
      </c>
      <c r="B580" s="90">
        <v>905</v>
      </c>
      <c r="C580" s="91">
        <v>4</v>
      </c>
      <c r="D580" s="91">
        <v>5</v>
      </c>
      <c r="E580" s="92" t="s">
        <v>1003</v>
      </c>
      <c r="F580" s="90" t="s">
        <v>968</v>
      </c>
      <c r="G580" s="95">
        <v>3195.8</v>
      </c>
      <c r="H580" s="95">
        <v>3195.8</v>
      </c>
      <c r="I580" s="95">
        <v>951.5</v>
      </c>
      <c r="J580" s="94">
        <f t="shared" si="9"/>
        <v>29.8</v>
      </c>
    </row>
    <row r="581" spans="1:10" ht="126">
      <c r="A581" s="89" t="s">
        <v>1585</v>
      </c>
      <c r="B581" s="90">
        <v>905</v>
      </c>
      <c r="C581" s="91">
        <v>4</v>
      </c>
      <c r="D581" s="91">
        <v>5</v>
      </c>
      <c r="E581" s="92" t="s">
        <v>1004</v>
      </c>
      <c r="F581" s="90" t="s">
        <v>724</v>
      </c>
      <c r="G581" s="93">
        <v>1286.4000000000001</v>
      </c>
      <c r="H581" s="93">
        <v>1033.2</v>
      </c>
      <c r="I581" s="93">
        <v>1033.2</v>
      </c>
      <c r="J581" s="94">
        <f t="shared" si="9"/>
        <v>100</v>
      </c>
    </row>
    <row r="582" spans="1:10" ht="47.25">
      <c r="A582" s="89" t="s">
        <v>967</v>
      </c>
      <c r="B582" s="90">
        <v>905</v>
      </c>
      <c r="C582" s="91">
        <v>4</v>
      </c>
      <c r="D582" s="91">
        <v>5</v>
      </c>
      <c r="E582" s="92" t="s">
        <v>1004</v>
      </c>
      <c r="F582" s="90" t="s">
        <v>968</v>
      </c>
      <c r="G582" s="95">
        <v>1286.4000000000001</v>
      </c>
      <c r="H582" s="95">
        <v>1033.2</v>
      </c>
      <c r="I582" s="95">
        <v>1033.2</v>
      </c>
      <c r="J582" s="94">
        <f t="shared" si="9"/>
        <v>100</v>
      </c>
    </row>
    <row r="583" spans="1:10" ht="94.5">
      <c r="A583" s="89" t="s">
        <v>1586</v>
      </c>
      <c r="B583" s="90">
        <v>905</v>
      </c>
      <c r="C583" s="91">
        <v>4</v>
      </c>
      <c r="D583" s="91">
        <v>5</v>
      </c>
      <c r="E583" s="92" t="s">
        <v>1005</v>
      </c>
      <c r="F583" s="90" t="s">
        <v>724</v>
      </c>
      <c r="G583" s="93">
        <v>8774.2999999999993</v>
      </c>
      <c r="H583" s="93">
        <v>8774.2999999999993</v>
      </c>
      <c r="I583" s="93">
        <v>8774.2999999999993</v>
      </c>
      <c r="J583" s="94">
        <f t="shared" si="9"/>
        <v>100</v>
      </c>
    </row>
    <row r="584" spans="1:10" ht="47.25">
      <c r="A584" s="89" t="s">
        <v>967</v>
      </c>
      <c r="B584" s="90">
        <v>905</v>
      </c>
      <c r="C584" s="91">
        <v>4</v>
      </c>
      <c r="D584" s="91">
        <v>5</v>
      </c>
      <c r="E584" s="92" t="s">
        <v>1005</v>
      </c>
      <c r="F584" s="90" t="s">
        <v>968</v>
      </c>
      <c r="G584" s="95">
        <v>8774.2999999999993</v>
      </c>
      <c r="H584" s="95">
        <v>8774.2999999999993</v>
      </c>
      <c r="I584" s="95">
        <v>8774.2999999999993</v>
      </c>
      <c r="J584" s="94">
        <f t="shared" si="9"/>
        <v>100</v>
      </c>
    </row>
    <row r="585" spans="1:10" ht="94.5">
      <c r="A585" s="89" t="s">
        <v>1006</v>
      </c>
      <c r="B585" s="90">
        <v>905</v>
      </c>
      <c r="C585" s="91">
        <v>4</v>
      </c>
      <c r="D585" s="91">
        <v>5</v>
      </c>
      <c r="E585" s="92" t="s">
        <v>1007</v>
      </c>
      <c r="F585" s="90" t="s">
        <v>724</v>
      </c>
      <c r="G585" s="93">
        <v>9000</v>
      </c>
      <c r="H585" s="93">
        <v>9000</v>
      </c>
      <c r="I585" s="93">
        <v>9000</v>
      </c>
      <c r="J585" s="94">
        <f t="shared" si="9"/>
        <v>100</v>
      </c>
    </row>
    <row r="586" spans="1:10" ht="47.25">
      <c r="A586" s="89" t="s">
        <v>967</v>
      </c>
      <c r="B586" s="90">
        <v>905</v>
      </c>
      <c r="C586" s="91">
        <v>4</v>
      </c>
      <c r="D586" s="91">
        <v>5</v>
      </c>
      <c r="E586" s="92" t="s">
        <v>1007</v>
      </c>
      <c r="F586" s="90" t="s">
        <v>968</v>
      </c>
      <c r="G586" s="95">
        <v>9000</v>
      </c>
      <c r="H586" s="95">
        <v>9000</v>
      </c>
      <c r="I586" s="95">
        <v>9000</v>
      </c>
      <c r="J586" s="94">
        <f t="shared" si="9"/>
        <v>100</v>
      </c>
    </row>
    <row r="587" spans="1:10" ht="110.25">
      <c r="A587" s="89" t="s">
        <v>1587</v>
      </c>
      <c r="B587" s="90">
        <v>905</v>
      </c>
      <c r="C587" s="91">
        <v>4</v>
      </c>
      <c r="D587" s="91">
        <v>5</v>
      </c>
      <c r="E587" s="92" t="s">
        <v>1008</v>
      </c>
      <c r="F587" s="90" t="s">
        <v>724</v>
      </c>
      <c r="G587" s="93">
        <v>138.19999999999999</v>
      </c>
      <c r="H587" s="93">
        <v>138.19999999999999</v>
      </c>
      <c r="I587" s="93">
        <v>103</v>
      </c>
      <c r="J587" s="94">
        <f t="shared" si="9"/>
        <v>74.5</v>
      </c>
    </row>
    <row r="588" spans="1:10" ht="47.25">
      <c r="A588" s="89" t="s">
        <v>967</v>
      </c>
      <c r="B588" s="90">
        <v>905</v>
      </c>
      <c r="C588" s="91">
        <v>4</v>
      </c>
      <c r="D588" s="91">
        <v>5</v>
      </c>
      <c r="E588" s="92" t="s">
        <v>1008</v>
      </c>
      <c r="F588" s="90" t="s">
        <v>968</v>
      </c>
      <c r="G588" s="95">
        <v>138.19999999999999</v>
      </c>
      <c r="H588" s="95">
        <v>138.19999999999999</v>
      </c>
      <c r="I588" s="95">
        <v>103</v>
      </c>
      <c r="J588" s="94">
        <f t="shared" si="9"/>
        <v>74.5</v>
      </c>
    </row>
    <row r="589" spans="1:10" ht="94.5">
      <c r="A589" s="89" t="s">
        <v>1588</v>
      </c>
      <c r="B589" s="90">
        <v>905</v>
      </c>
      <c r="C589" s="91">
        <v>4</v>
      </c>
      <c r="D589" s="91">
        <v>5</v>
      </c>
      <c r="E589" s="92" t="s">
        <v>1589</v>
      </c>
      <c r="F589" s="90" t="s">
        <v>724</v>
      </c>
      <c r="G589" s="93">
        <v>1537.7</v>
      </c>
      <c r="H589" s="93">
        <v>1537.7</v>
      </c>
      <c r="I589" s="93">
        <v>1537.7</v>
      </c>
      <c r="J589" s="94">
        <f t="shared" si="9"/>
        <v>100</v>
      </c>
    </row>
    <row r="590" spans="1:10" ht="47.25">
      <c r="A590" s="89" t="s">
        <v>967</v>
      </c>
      <c r="B590" s="90">
        <v>905</v>
      </c>
      <c r="C590" s="91">
        <v>4</v>
      </c>
      <c r="D590" s="91">
        <v>5</v>
      </c>
      <c r="E590" s="92" t="s">
        <v>1589</v>
      </c>
      <c r="F590" s="90" t="s">
        <v>968</v>
      </c>
      <c r="G590" s="95">
        <v>1537.7</v>
      </c>
      <c r="H590" s="95">
        <v>1537.7</v>
      </c>
      <c r="I590" s="95">
        <v>1537.7</v>
      </c>
      <c r="J590" s="94">
        <f t="shared" si="9"/>
        <v>100</v>
      </c>
    </row>
    <row r="591" spans="1:10" ht="110.25">
      <c r="A591" s="89" t="s">
        <v>1590</v>
      </c>
      <c r="B591" s="90">
        <v>905</v>
      </c>
      <c r="C591" s="91">
        <v>4</v>
      </c>
      <c r="D591" s="91">
        <v>5</v>
      </c>
      <c r="E591" s="92" t="s">
        <v>1591</v>
      </c>
      <c r="F591" s="90" t="s">
        <v>724</v>
      </c>
      <c r="G591" s="93">
        <v>1260.5999999999999</v>
      </c>
      <c r="H591" s="93">
        <v>1260.5999999999999</v>
      </c>
      <c r="I591" s="93">
        <v>1260.5999999999999</v>
      </c>
      <c r="J591" s="94">
        <f t="shared" si="9"/>
        <v>100</v>
      </c>
    </row>
    <row r="592" spans="1:10" ht="47.25">
      <c r="A592" s="89" t="s">
        <v>967</v>
      </c>
      <c r="B592" s="90">
        <v>905</v>
      </c>
      <c r="C592" s="91">
        <v>4</v>
      </c>
      <c r="D592" s="91">
        <v>5</v>
      </c>
      <c r="E592" s="92" t="s">
        <v>1591</v>
      </c>
      <c r="F592" s="90" t="s">
        <v>968</v>
      </c>
      <c r="G592" s="95">
        <v>1260.5999999999999</v>
      </c>
      <c r="H592" s="95">
        <v>1260.5999999999999</v>
      </c>
      <c r="I592" s="95">
        <v>1260.5999999999999</v>
      </c>
      <c r="J592" s="94">
        <f t="shared" si="9"/>
        <v>100</v>
      </c>
    </row>
    <row r="593" spans="1:10" ht="78.75">
      <c r="A593" s="89" t="s">
        <v>1592</v>
      </c>
      <c r="B593" s="90">
        <v>905</v>
      </c>
      <c r="C593" s="91">
        <v>4</v>
      </c>
      <c r="D593" s="91">
        <v>5</v>
      </c>
      <c r="E593" s="92" t="s">
        <v>1009</v>
      </c>
      <c r="F593" s="90" t="s">
        <v>724</v>
      </c>
      <c r="G593" s="93">
        <v>14000</v>
      </c>
      <c r="H593" s="93">
        <v>14000</v>
      </c>
      <c r="I593" s="93">
        <v>14000</v>
      </c>
      <c r="J593" s="94">
        <f t="shared" si="9"/>
        <v>100</v>
      </c>
    </row>
    <row r="594" spans="1:10" ht="47.25">
      <c r="A594" s="89" t="s">
        <v>967</v>
      </c>
      <c r="B594" s="90">
        <v>905</v>
      </c>
      <c r="C594" s="91">
        <v>4</v>
      </c>
      <c r="D594" s="91">
        <v>5</v>
      </c>
      <c r="E594" s="92" t="s">
        <v>1009</v>
      </c>
      <c r="F594" s="90" t="s">
        <v>968</v>
      </c>
      <c r="G594" s="95">
        <v>14000</v>
      </c>
      <c r="H594" s="95">
        <v>14000</v>
      </c>
      <c r="I594" s="95">
        <v>14000</v>
      </c>
      <c r="J594" s="94">
        <f t="shared" si="9"/>
        <v>100</v>
      </c>
    </row>
    <row r="595" spans="1:10" ht="78.75">
      <c r="A595" s="89" t="s">
        <v>1593</v>
      </c>
      <c r="B595" s="90">
        <v>905</v>
      </c>
      <c r="C595" s="91">
        <v>4</v>
      </c>
      <c r="D595" s="91">
        <v>5</v>
      </c>
      <c r="E595" s="92" t="s">
        <v>1010</v>
      </c>
      <c r="F595" s="90" t="s">
        <v>724</v>
      </c>
      <c r="G595" s="93">
        <v>4000</v>
      </c>
      <c r="H595" s="93">
        <v>4000</v>
      </c>
      <c r="I595" s="93">
        <v>4000</v>
      </c>
      <c r="J595" s="94">
        <f t="shared" ref="J595:J665" si="10">I595*100/H595</f>
        <v>100</v>
      </c>
    </row>
    <row r="596" spans="1:10" ht="47.25">
      <c r="A596" s="89" t="s">
        <v>967</v>
      </c>
      <c r="B596" s="90">
        <v>905</v>
      </c>
      <c r="C596" s="91">
        <v>4</v>
      </c>
      <c r="D596" s="91">
        <v>5</v>
      </c>
      <c r="E596" s="92" t="s">
        <v>1010</v>
      </c>
      <c r="F596" s="90" t="s">
        <v>968</v>
      </c>
      <c r="G596" s="95">
        <v>4000</v>
      </c>
      <c r="H596" s="95">
        <v>4000</v>
      </c>
      <c r="I596" s="95">
        <v>4000</v>
      </c>
      <c r="J596" s="94">
        <f t="shared" si="10"/>
        <v>100</v>
      </c>
    </row>
    <row r="597" spans="1:10" ht="110.25">
      <c r="A597" s="89" t="s">
        <v>1594</v>
      </c>
      <c r="B597" s="90">
        <v>905</v>
      </c>
      <c r="C597" s="91">
        <v>4</v>
      </c>
      <c r="D597" s="91">
        <v>5</v>
      </c>
      <c r="E597" s="92" t="s">
        <v>1011</v>
      </c>
      <c r="F597" s="90" t="s">
        <v>724</v>
      </c>
      <c r="G597" s="93">
        <v>8392</v>
      </c>
      <c r="H597" s="93">
        <v>8392</v>
      </c>
      <c r="I597" s="93">
        <v>8392</v>
      </c>
      <c r="J597" s="94">
        <f t="shared" si="10"/>
        <v>100</v>
      </c>
    </row>
    <row r="598" spans="1:10" ht="47.25">
      <c r="A598" s="89" t="s">
        <v>967</v>
      </c>
      <c r="B598" s="90">
        <v>905</v>
      </c>
      <c r="C598" s="91">
        <v>4</v>
      </c>
      <c r="D598" s="91">
        <v>5</v>
      </c>
      <c r="E598" s="92" t="s">
        <v>1011</v>
      </c>
      <c r="F598" s="90" t="s">
        <v>968</v>
      </c>
      <c r="G598" s="95">
        <v>8392</v>
      </c>
      <c r="H598" s="95">
        <v>8392</v>
      </c>
      <c r="I598" s="95">
        <v>8392</v>
      </c>
      <c r="J598" s="94">
        <f t="shared" si="10"/>
        <v>100</v>
      </c>
    </row>
    <row r="599" spans="1:10" ht="110.25">
      <c r="A599" s="89" t="s">
        <v>1595</v>
      </c>
      <c r="B599" s="90">
        <v>905</v>
      </c>
      <c r="C599" s="91">
        <v>4</v>
      </c>
      <c r="D599" s="91">
        <v>5</v>
      </c>
      <c r="E599" s="92" t="s">
        <v>1012</v>
      </c>
      <c r="F599" s="90" t="s">
        <v>724</v>
      </c>
      <c r="G599" s="93">
        <v>165</v>
      </c>
      <c r="H599" s="93">
        <v>165</v>
      </c>
      <c r="I599" s="93">
        <v>165</v>
      </c>
      <c r="J599" s="94">
        <f t="shared" si="10"/>
        <v>100</v>
      </c>
    </row>
    <row r="600" spans="1:10" ht="47.25">
      <c r="A600" s="89" t="s">
        <v>967</v>
      </c>
      <c r="B600" s="90">
        <v>905</v>
      </c>
      <c r="C600" s="91">
        <v>4</v>
      </c>
      <c r="D600" s="91">
        <v>5</v>
      </c>
      <c r="E600" s="92" t="s">
        <v>1012</v>
      </c>
      <c r="F600" s="90" t="s">
        <v>968</v>
      </c>
      <c r="G600" s="95">
        <v>165</v>
      </c>
      <c r="H600" s="95">
        <v>165</v>
      </c>
      <c r="I600" s="95">
        <v>165</v>
      </c>
      <c r="J600" s="94">
        <f t="shared" si="10"/>
        <v>100</v>
      </c>
    </row>
    <row r="601" spans="1:10" ht="94.5">
      <c r="A601" s="89" t="s">
        <v>1596</v>
      </c>
      <c r="B601" s="90">
        <v>905</v>
      </c>
      <c r="C601" s="91">
        <v>4</v>
      </c>
      <c r="D601" s="91">
        <v>5</v>
      </c>
      <c r="E601" s="92" t="s">
        <v>1597</v>
      </c>
      <c r="F601" s="90" t="s">
        <v>724</v>
      </c>
      <c r="G601" s="93">
        <v>2000</v>
      </c>
      <c r="H601" s="93">
        <v>2000</v>
      </c>
      <c r="I601" s="93">
        <v>2000</v>
      </c>
      <c r="J601" s="94">
        <f t="shared" si="10"/>
        <v>100</v>
      </c>
    </row>
    <row r="602" spans="1:10" ht="47.25">
      <c r="A602" s="89" t="s">
        <v>967</v>
      </c>
      <c r="B602" s="90">
        <v>905</v>
      </c>
      <c r="C602" s="91">
        <v>4</v>
      </c>
      <c r="D602" s="91">
        <v>5</v>
      </c>
      <c r="E602" s="92" t="s">
        <v>1597</v>
      </c>
      <c r="F602" s="90" t="s">
        <v>968</v>
      </c>
      <c r="G602" s="95">
        <v>2000</v>
      </c>
      <c r="H602" s="95">
        <v>2000</v>
      </c>
      <c r="I602" s="95">
        <v>2000</v>
      </c>
      <c r="J602" s="94">
        <f t="shared" si="10"/>
        <v>100</v>
      </c>
    </row>
    <row r="603" spans="1:10" ht="78.75">
      <c r="A603" s="89" t="s">
        <v>1598</v>
      </c>
      <c r="B603" s="90">
        <v>905</v>
      </c>
      <c r="C603" s="91">
        <v>4</v>
      </c>
      <c r="D603" s="91">
        <v>5</v>
      </c>
      <c r="E603" s="92" t="s">
        <v>1013</v>
      </c>
      <c r="F603" s="90" t="s">
        <v>724</v>
      </c>
      <c r="G603" s="93">
        <v>44655</v>
      </c>
      <c r="H603" s="93">
        <v>44655</v>
      </c>
      <c r="I603" s="93">
        <v>44655</v>
      </c>
      <c r="J603" s="94">
        <f t="shared" si="10"/>
        <v>100</v>
      </c>
    </row>
    <row r="604" spans="1:10" ht="47.25">
      <c r="A604" s="89" t="s">
        <v>967</v>
      </c>
      <c r="B604" s="90">
        <v>905</v>
      </c>
      <c r="C604" s="91">
        <v>4</v>
      </c>
      <c r="D604" s="91">
        <v>5</v>
      </c>
      <c r="E604" s="92" t="s">
        <v>1013</v>
      </c>
      <c r="F604" s="90" t="s">
        <v>968</v>
      </c>
      <c r="G604" s="95">
        <v>44655</v>
      </c>
      <c r="H604" s="95">
        <v>44655</v>
      </c>
      <c r="I604" s="95">
        <v>44655</v>
      </c>
      <c r="J604" s="94">
        <f t="shared" si="10"/>
        <v>100</v>
      </c>
    </row>
    <row r="605" spans="1:10" ht="78.75">
      <c r="A605" s="89" t="s">
        <v>1599</v>
      </c>
      <c r="B605" s="90">
        <v>905</v>
      </c>
      <c r="C605" s="91">
        <v>4</v>
      </c>
      <c r="D605" s="91">
        <v>5</v>
      </c>
      <c r="E605" s="92" t="s">
        <v>1014</v>
      </c>
      <c r="F605" s="90" t="s">
        <v>724</v>
      </c>
      <c r="G605" s="93">
        <v>36992</v>
      </c>
      <c r="H605" s="93">
        <v>36992</v>
      </c>
      <c r="I605" s="93">
        <v>36992</v>
      </c>
      <c r="J605" s="94">
        <f t="shared" si="10"/>
        <v>100</v>
      </c>
    </row>
    <row r="606" spans="1:10" ht="47.25">
      <c r="A606" s="89" t="s">
        <v>967</v>
      </c>
      <c r="B606" s="90">
        <v>905</v>
      </c>
      <c r="C606" s="91">
        <v>4</v>
      </c>
      <c r="D606" s="91">
        <v>5</v>
      </c>
      <c r="E606" s="92" t="s">
        <v>1014</v>
      </c>
      <c r="F606" s="90" t="s">
        <v>968</v>
      </c>
      <c r="G606" s="95">
        <v>36992</v>
      </c>
      <c r="H606" s="95">
        <v>36992</v>
      </c>
      <c r="I606" s="95">
        <v>36992</v>
      </c>
      <c r="J606" s="94">
        <f t="shared" si="10"/>
        <v>100</v>
      </c>
    </row>
    <row r="607" spans="1:10" ht="110.25">
      <c r="A607" s="89" t="s">
        <v>1600</v>
      </c>
      <c r="B607" s="90">
        <v>905</v>
      </c>
      <c r="C607" s="91">
        <v>4</v>
      </c>
      <c r="D607" s="91">
        <v>5</v>
      </c>
      <c r="E607" s="92" t="s">
        <v>1015</v>
      </c>
      <c r="F607" s="90" t="s">
        <v>724</v>
      </c>
      <c r="G607" s="93">
        <v>95097.1</v>
      </c>
      <c r="H607" s="93">
        <v>95097.1</v>
      </c>
      <c r="I607" s="93">
        <v>95097.1</v>
      </c>
      <c r="J607" s="94">
        <f t="shared" si="10"/>
        <v>100</v>
      </c>
    </row>
    <row r="608" spans="1:10" ht="47.25">
      <c r="A608" s="89" t="s">
        <v>967</v>
      </c>
      <c r="B608" s="90">
        <v>905</v>
      </c>
      <c r="C608" s="91">
        <v>4</v>
      </c>
      <c r="D608" s="91">
        <v>5</v>
      </c>
      <c r="E608" s="92" t="s">
        <v>1015</v>
      </c>
      <c r="F608" s="90" t="s">
        <v>968</v>
      </c>
      <c r="G608" s="95">
        <v>95097.1</v>
      </c>
      <c r="H608" s="95">
        <v>95097.1</v>
      </c>
      <c r="I608" s="95">
        <v>95097.1</v>
      </c>
      <c r="J608" s="94">
        <f t="shared" si="10"/>
        <v>100</v>
      </c>
    </row>
    <row r="609" spans="1:10" ht="126">
      <c r="A609" s="89" t="s">
        <v>1601</v>
      </c>
      <c r="B609" s="90">
        <v>905</v>
      </c>
      <c r="C609" s="91">
        <v>4</v>
      </c>
      <c r="D609" s="91">
        <v>5</v>
      </c>
      <c r="E609" s="92" t="s">
        <v>1016</v>
      </c>
      <c r="F609" s="90" t="s">
        <v>724</v>
      </c>
      <c r="G609" s="93">
        <v>3090.9</v>
      </c>
      <c r="H609" s="93">
        <v>3090.9</v>
      </c>
      <c r="I609" s="93">
        <v>3090.9</v>
      </c>
      <c r="J609" s="94">
        <f t="shared" si="10"/>
        <v>100</v>
      </c>
    </row>
    <row r="610" spans="1:10" ht="47.25">
      <c r="A610" s="89" t="s">
        <v>967</v>
      </c>
      <c r="B610" s="90">
        <v>905</v>
      </c>
      <c r="C610" s="91">
        <v>4</v>
      </c>
      <c r="D610" s="91">
        <v>5</v>
      </c>
      <c r="E610" s="92" t="s">
        <v>1016</v>
      </c>
      <c r="F610" s="90" t="s">
        <v>968</v>
      </c>
      <c r="G610" s="95">
        <v>3090.9</v>
      </c>
      <c r="H610" s="95">
        <v>3090.9</v>
      </c>
      <c r="I610" s="95">
        <v>3090.9</v>
      </c>
      <c r="J610" s="94">
        <f t="shared" si="10"/>
        <v>100</v>
      </c>
    </row>
    <row r="611" spans="1:10" ht="94.5">
      <c r="A611" s="89" t="s">
        <v>1602</v>
      </c>
      <c r="B611" s="90">
        <v>905</v>
      </c>
      <c r="C611" s="91">
        <v>4</v>
      </c>
      <c r="D611" s="91">
        <v>5</v>
      </c>
      <c r="E611" s="92" t="s">
        <v>1603</v>
      </c>
      <c r="F611" s="90" t="s">
        <v>724</v>
      </c>
      <c r="G611" s="93">
        <v>20191</v>
      </c>
      <c r="H611" s="93">
        <v>20191</v>
      </c>
      <c r="I611" s="93">
        <v>20191</v>
      </c>
      <c r="J611" s="94">
        <f t="shared" si="10"/>
        <v>100</v>
      </c>
    </row>
    <row r="612" spans="1:10" ht="47.25">
      <c r="A612" s="89" t="s">
        <v>967</v>
      </c>
      <c r="B612" s="90">
        <v>905</v>
      </c>
      <c r="C612" s="91">
        <v>4</v>
      </c>
      <c r="D612" s="91">
        <v>5</v>
      </c>
      <c r="E612" s="92" t="s">
        <v>1603</v>
      </c>
      <c r="F612" s="90" t="s">
        <v>968</v>
      </c>
      <c r="G612" s="95">
        <v>20191</v>
      </c>
      <c r="H612" s="95">
        <v>20191</v>
      </c>
      <c r="I612" s="95">
        <v>20191</v>
      </c>
      <c r="J612" s="94">
        <f t="shared" si="10"/>
        <v>100</v>
      </c>
    </row>
    <row r="613" spans="1:10" ht="110.25">
      <c r="A613" s="89" t="s">
        <v>1604</v>
      </c>
      <c r="B613" s="90">
        <v>905</v>
      </c>
      <c r="C613" s="91">
        <v>4</v>
      </c>
      <c r="D613" s="91">
        <v>5</v>
      </c>
      <c r="E613" s="92" t="s">
        <v>1605</v>
      </c>
      <c r="F613" s="90" t="s">
        <v>724</v>
      </c>
      <c r="G613" s="93"/>
      <c r="H613" s="93">
        <v>1101</v>
      </c>
      <c r="I613" s="93">
        <v>1037.0999999999999</v>
      </c>
      <c r="J613" s="94">
        <f t="shared" si="10"/>
        <v>94.2</v>
      </c>
    </row>
    <row r="614" spans="1:10" ht="47.25">
      <c r="A614" s="89" t="s">
        <v>967</v>
      </c>
      <c r="B614" s="90">
        <v>905</v>
      </c>
      <c r="C614" s="91">
        <v>4</v>
      </c>
      <c r="D614" s="91">
        <v>5</v>
      </c>
      <c r="E614" s="92" t="s">
        <v>1605</v>
      </c>
      <c r="F614" s="90" t="s">
        <v>968</v>
      </c>
      <c r="G614" s="95"/>
      <c r="H614" s="95">
        <v>1101</v>
      </c>
      <c r="I614" s="95">
        <v>1037.0999999999999</v>
      </c>
      <c r="J614" s="94">
        <f t="shared" si="10"/>
        <v>94.2</v>
      </c>
    </row>
    <row r="615" spans="1:10" ht="78.75">
      <c r="A615" s="89" t="s">
        <v>1017</v>
      </c>
      <c r="B615" s="90">
        <v>905</v>
      </c>
      <c r="C615" s="91">
        <v>4</v>
      </c>
      <c r="D615" s="91">
        <v>5</v>
      </c>
      <c r="E615" s="92" t="s">
        <v>1018</v>
      </c>
      <c r="F615" s="90" t="s">
        <v>724</v>
      </c>
      <c r="G615" s="93">
        <v>40274.1</v>
      </c>
      <c r="H615" s="93">
        <v>40274.1</v>
      </c>
      <c r="I615" s="93">
        <v>40274.1</v>
      </c>
      <c r="J615" s="94">
        <f t="shared" si="10"/>
        <v>100</v>
      </c>
    </row>
    <row r="616" spans="1:10" ht="47.25">
      <c r="A616" s="89" t="s">
        <v>967</v>
      </c>
      <c r="B616" s="90">
        <v>905</v>
      </c>
      <c r="C616" s="91">
        <v>4</v>
      </c>
      <c r="D616" s="91">
        <v>5</v>
      </c>
      <c r="E616" s="92" t="s">
        <v>1018</v>
      </c>
      <c r="F616" s="90" t="s">
        <v>968</v>
      </c>
      <c r="G616" s="95">
        <v>40274.1</v>
      </c>
      <c r="H616" s="95">
        <v>40274.1</v>
      </c>
      <c r="I616" s="95">
        <v>40274.1</v>
      </c>
      <c r="J616" s="94">
        <f t="shared" si="10"/>
        <v>100</v>
      </c>
    </row>
    <row r="617" spans="1:10" ht="110.25">
      <c r="A617" s="89" t="s">
        <v>1606</v>
      </c>
      <c r="B617" s="90">
        <v>905</v>
      </c>
      <c r="C617" s="91">
        <v>4</v>
      </c>
      <c r="D617" s="91">
        <v>5</v>
      </c>
      <c r="E617" s="92" t="s">
        <v>1019</v>
      </c>
      <c r="F617" s="90" t="s">
        <v>724</v>
      </c>
      <c r="G617" s="93">
        <v>1000</v>
      </c>
      <c r="H617" s="93">
        <v>1000</v>
      </c>
      <c r="I617" s="93">
        <v>942.7</v>
      </c>
      <c r="J617" s="94">
        <f t="shared" si="10"/>
        <v>94.3</v>
      </c>
    </row>
    <row r="618" spans="1:10" ht="31.5">
      <c r="A618" s="89" t="s">
        <v>792</v>
      </c>
      <c r="B618" s="90">
        <v>905</v>
      </c>
      <c r="C618" s="91">
        <v>4</v>
      </c>
      <c r="D618" s="91">
        <v>5</v>
      </c>
      <c r="E618" s="92" t="s">
        <v>1019</v>
      </c>
      <c r="F618" s="90" t="s">
        <v>793</v>
      </c>
      <c r="G618" s="95">
        <v>1000</v>
      </c>
      <c r="H618" s="95">
        <v>1000</v>
      </c>
      <c r="I618" s="95">
        <v>942.7</v>
      </c>
      <c r="J618" s="94">
        <f t="shared" si="10"/>
        <v>94.3</v>
      </c>
    </row>
    <row r="619" spans="1:10" ht="94.5">
      <c r="A619" s="89" t="s">
        <v>1607</v>
      </c>
      <c r="B619" s="90">
        <v>905</v>
      </c>
      <c r="C619" s="91">
        <v>4</v>
      </c>
      <c r="D619" s="91">
        <v>5</v>
      </c>
      <c r="E619" s="92" t="s">
        <v>1020</v>
      </c>
      <c r="F619" s="90" t="s">
        <v>724</v>
      </c>
      <c r="G619" s="93">
        <v>1000</v>
      </c>
      <c r="H619" s="93">
        <v>1000</v>
      </c>
      <c r="I619" s="93">
        <v>997</v>
      </c>
      <c r="J619" s="94">
        <f t="shared" si="10"/>
        <v>99.7</v>
      </c>
    </row>
    <row r="620" spans="1:10">
      <c r="A620" s="89" t="s">
        <v>882</v>
      </c>
      <c r="B620" s="90">
        <v>905</v>
      </c>
      <c r="C620" s="91">
        <v>4</v>
      </c>
      <c r="D620" s="91">
        <v>5</v>
      </c>
      <c r="E620" s="92" t="s">
        <v>1020</v>
      </c>
      <c r="F620" s="90" t="s">
        <v>883</v>
      </c>
      <c r="G620" s="95">
        <v>1000</v>
      </c>
      <c r="H620" s="95">
        <v>1000</v>
      </c>
      <c r="I620" s="95">
        <v>997</v>
      </c>
      <c r="J620" s="94">
        <f t="shared" si="10"/>
        <v>99.7</v>
      </c>
    </row>
    <row r="621" spans="1:10" ht="141.75">
      <c r="A621" s="89" t="s">
        <v>1608</v>
      </c>
      <c r="B621" s="90">
        <v>905</v>
      </c>
      <c r="C621" s="91">
        <v>4</v>
      </c>
      <c r="D621" s="91">
        <v>5</v>
      </c>
      <c r="E621" s="92" t="s">
        <v>1021</v>
      </c>
      <c r="F621" s="90" t="s">
        <v>724</v>
      </c>
      <c r="G621" s="93">
        <v>4340</v>
      </c>
      <c r="H621" s="93">
        <v>4340</v>
      </c>
      <c r="I621" s="93">
        <v>4293.5</v>
      </c>
      <c r="J621" s="94">
        <f t="shared" si="10"/>
        <v>98.9</v>
      </c>
    </row>
    <row r="622" spans="1:10" ht="31.5">
      <c r="A622" s="89" t="s">
        <v>790</v>
      </c>
      <c r="B622" s="90">
        <v>905</v>
      </c>
      <c r="C622" s="91">
        <v>4</v>
      </c>
      <c r="D622" s="91">
        <v>5</v>
      </c>
      <c r="E622" s="92" t="s">
        <v>1021</v>
      </c>
      <c r="F622" s="90" t="s">
        <v>791</v>
      </c>
      <c r="G622" s="95">
        <v>270</v>
      </c>
      <c r="H622" s="95">
        <v>270</v>
      </c>
      <c r="I622" s="95">
        <v>223.5</v>
      </c>
      <c r="J622" s="94">
        <f t="shared" si="10"/>
        <v>82.8</v>
      </c>
    </row>
    <row r="623" spans="1:10" ht="31.5">
      <c r="A623" s="89" t="s">
        <v>740</v>
      </c>
      <c r="B623" s="90">
        <v>905</v>
      </c>
      <c r="C623" s="91">
        <v>4</v>
      </c>
      <c r="D623" s="91">
        <v>5</v>
      </c>
      <c r="E623" s="92" t="s">
        <v>1021</v>
      </c>
      <c r="F623" s="90" t="s">
        <v>741</v>
      </c>
      <c r="G623" s="95">
        <v>4070</v>
      </c>
      <c r="H623" s="95">
        <v>4070</v>
      </c>
      <c r="I623" s="95">
        <v>4070</v>
      </c>
      <c r="J623" s="94">
        <f t="shared" si="10"/>
        <v>100</v>
      </c>
    </row>
    <row r="624" spans="1:10" ht="126">
      <c r="A624" s="89" t="s">
        <v>1609</v>
      </c>
      <c r="B624" s="90">
        <v>905</v>
      </c>
      <c r="C624" s="91">
        <v>4</v>
      </c>
      <c r="D624" s="91">
        <v>5</v>
      </c>
      <c r="E624" s="92" t="s">
        <v>1022</v>
      </c>
      <c r="F624" s="90" t="s">
        <v>724</v>
      </c>
      <c r="G624" s="93">
        <v>900</v>
      </c>
      <c r="H624" s="93">
        <v>900</v>
      </c>
      <c r="I624" s="93">
        <v>766.4</v>
      </c>
      <c r="J624" s="94">
        <f t="shared" si="10"/>
        <v>85.2</v>
      </c>
    </row>
    <row r="625" spans="1:10" ht="31.5">
      <c r="A625" s="89" t="s">
        <v>740</v>
      </c>
      <c r="B625" s="90">
        <v>905</v>
      </c>
      <c r="C625" s="91">
        <v>4</v>
      </c>
      <c r="D625" s="91">
        <v>5</v>
      </c>
      <c r="E625" s="92" t="s">
        <v>1022</v>
      </c>
      <c r="F625" s="90" t="s">
        <v>741</v>
      </c>
      <c r="G625" s="95">
        <v>900</v>
      </c>
      <c r="H625" s="95">
        <v>900</v>
      </c>
      <c r="I625" s="95">
        <v>766.4</v>
      </c>
      <c r="J625" s="94">
        <f t="shared" si="10"/>
        <v>85.2</v>
      </c>
    </row>
    <row r="626" spans="1:10" ht="141.75">
      <c r="A626" s="89" t="s">
        <v>1610</v>
      </c>
      <c r="B626" s="90">
        <v>905</v>
      </c>
      <c r="C626" s="91">
        <v>4</v>
      </c>
      <c r="D626" s="91">
        <v>5</v>
      </c>
      <c r="E626" s="92" t="s">
        <v>1023</v>
      </c>
      <c r="F626" s="90" t="s">
        <v>724</v>
      </c>
      <c r="G626" s="93">
        <v>2400</v>
      </c>
      <c r="H626" s="93">
        <v>2400</v>
      </c>
      <c r="I626" s="93">
        <v>2388.8000000000002</v>
      </c>
      <c r="J626" s="94">
        <f t="shared" si="10"/>
        <v>99.5</v>
      </c>
    </row>
    <row r="627" spans="1:10" ht="31.5">
      <c r="A627" s="89" t="s">
        <v>740</v>
      </c>
      <c r="B627" s="90">
        <v>905</v>
      </c>
      <c r="C627" s="91">
        <v>4</v>
      </c>
      <c r="D627" s="91">
        <v>5</v>
      </c>
      <c r="E627" s="92" t="s">
        <v>1023</v>
      </c>
      <c r="F627" s="90" t="s">
        <v>741</v>
      </c>
      <c r="G627" s="95">
        <v>2400</v>
      </c>
      <c r="H627" s="95">
        <v>2400</v>
      </c>
      <c r="I627" s="95">
        <v>2388.8000000000002</v>
      </c>
      <c r="J627" s="94">
        <f t="shared" si="10"/>
        <v>99.5</v>
      </c>
    </row>
    <row r="628" spans="1:10" ht="126">
      <c r="A628" s="89" t="s">
        <v>1611</v>
      </c>
      <c r="B628" s="90">
        <v>905</v>
      </c>
      <c r="C628" s="91">
        <v>4</v>
      </c>
      <c r="D628" s="91">
        <v>5</v>
      </c>
      <c r="E628" s="92" t="s">
        <v>1612</v>
      </c>
      <c r="F628" s="90" t="s">
        <v>724</v>
      </c>
      <c r="G628" s="93">
        <v>1767</v>
      </c>
      <c r="H628" s="93">
        <v>1767</v>
      </c>
      <c r="I628" s="93">
        <v>1767</v>
      </c>
      <c r="J628" s="94">
        <f t="shared" si="10"/>
        <v>100</v>
      </c>
    </row>
    <row r="629" spans="1:10" ht="47.25">
      <c r="A629" s="89" t="s">
        <v>967</v>
      </c>
      <c r="B629" s="90">
        <v>905</v>
      </c>
      <c r="C629" s="91">
        <v>4</v>
      </c>
      <c r="D629" s="91">
        <v>5</v>
      </c>
      <c r="E629" s="92" t="s">
        <v>1612</v>
      </c>
      <c r="F629" s="90" t="s">
        <v>968</v>
      </c>
      <c r="G629" s="95">
        <v>1767</v>
      </c>
      <c r="H629" s="95">
        <v>1767</v>
      </c>
      <c r="I629" s="95">
        <v>1767</v>
      </c>
      <c r="J629" s="94">
        <f t="shared" si="10"/>
        <v>100</v>
      </c>
    </row>
    <row r="630" spans="1:10" ht="110.25">
      <c r="A630" s="89" t="s">
        <v>1613</v>
      </c>
      <c r="B630" s="90">
        <v>905</v>
      </c>
      <c r="C630" s="91">
        <v>4</v>
      </c>
      <c r="D630" s="91">
        <v>5</v>
      </c>
      <c r="E630" s="92" t="s">
        <v>1614</v>
      </c>
      <c r="F630" s="90" t="s">
        <v>724</v>
      </c>
      <c r="G630" s="93">
        <v>719</v>
      </c>
      <c r="H630" s="93">
        <v>719</v>
      </c>
      <c r="I630" s="93">
        <v>719</v>
      </c>
      <c r="J630" s="94">
        <f t="shared" si="10"/>
        <v>100</v>
      </c>
    </row>
    <row r="631" spans="1:10" ht="47.25">
      <c r="A631" s="89" t="s">
        <v>967</v>
      </c>
      <c r="B631" s="90">
        <v>905</v>
      </c>
      <c r="C631" s="91">
        <v>4</v>
      </c>
      <c r="D631" s="91">
        <v>5</v>
      </c>
      <c r="E631" s="92" t="s">
        <v>1614</v>
      </c>
      <c r="F631" s="90" t="s">
        <v>968</v>
      </c>
      <c r="G631" s="95">
        <v>719</v>
      </c>
      <c r="H631" s="95">
        <v>719</v>
      </c>
      <c r="I631" s="95">
        <v>719</v>
      </c>
      <c r="J631" s="94">
        <f t="shared" si="10"/>
        <v>100</v>
      </c>
    </row>
    <row r="632" spans="1:10" ht="110.25">
      <c r="A632" s="89" t="s">
        <v>1615</v>
      </c>
      <c r="B632" s="90">
        <v>905</v>
      </c>
      <c r="C632" s="91">
        <v>4</v>
      </c>
      <c r="D632" s="91">
        <v>5</v>
      </c>
      <c r="E632" s="92" t="s">
        <v>1616</v>
      </c>
      <c r="F632" s="90" t="s">
        <v>724</v>
      </c>
      <c r="G632" s="93">
        <v>664.2</v>
      </c>
      <c r="H632" s="93">
        <v>664.2</v>
      </c>
      <c r="I632" s="93">
        <v>664.2</v>
      </c>
      <c r="J632" s="94">
        <f t="shared" si="10"/>
        <v>100</v>
      </c>
    </row>
    <row r="633" spans="1:10" ht="47.25">
      <c r="A633" s="89" t="s">
        <v>967</v>
      </c>
      <c r="B633" s="90">
        <v>905</v>
      </c>
      <c r="C633" s="91">
        <v>4</v>
      </c>
      <c r="D633" s="91">
        <v>5</v>
      </c>
      <c r="E633" s="92" t="s">
        <v>1616</v>
      </c>
      <c r="F633" s="90" t="s">
        <v>968</v>
      </c>
      <c r="G633" s="95">
        <v>664.2</v>
      </c>
      <c r="H633" s="95">
        <v>664.2</v>
      </c>
      <c r="I633" s="95">
        <v>664.2</v>
      </c>
      <c r="J633" s="94">
        <f t="shared" si="10"/>
        <v>100</v>
      </c>
    </row>
    <row r="634" spans="1:10" ht="110.25">
      <c r="A634" s="89" t="s">
        <v>1617</v>
      </c>
      <c r="B634" s="90">
        <v>905</v>
      </c>
      <c r="C634" s="91">
        <v>4</v>
      </c>
      <c r="D634" s="91">
        <v>5</v>
      </c>
      <c r="E634" s="92" t="s">
        <v>1618</v>
      </c>
      <c r="F634" s="90" t="s">
        <v>724</v>
      </c>
      <c r="G634" s="93">
        <v>200</v>
      </c>
      <c r="H634" s="93">
        <v>200</v>
      </c>
      <c r="I634" s="93">
        <v>0</v>
      </c>
      <c r="J634" s="94">
        <f t="shared" si="10"/>
        <v>0</v>
      </c>
    </row>
    <row r="635" spans="1:10" ht="31.5">
      <c r="A635" s="89" t="s">
        <v>740</v>
      </c>
      <c r="B635" s="90">
        <v>905</v>
      </c>
      <c r="C635" s="91">
        <v>4</v>
      </c>
      <c r="D635" s="91">
        <v>5</v>
      </c>
      <c r="E635" s="92" t="s">
        <v>1618</v>
      </c>
      <c r="F635" s="90" t="s">
        <v>741</v>
      </c>
      <c r="G635" s="95">
        <v>200</v>
      </c>
      <c r="H635" s="95">
        <v>200</v>
      </c>
      <c r="I635" s="95">
        <v>0</v>
      </c>
      <c r="J635" s="94">
        <f t="shared" si="10"/>
        <v>0</v>
      </c>
    </row>
    <row r="636" spans="1:10" ht="126">
      <c r="A636" s="89" t="s">
        <v>1619</v>
      </c>
      <c r="B636" s="90">
        <v>905</v>
      </c>
      <c r="C636" s="91">
        <v>4</v>
      </c>
      <c r="D636" s="91">
        <v>5</v>
      </c>
      <c r="E636" s="92" t="s">
        <v>1620</v>
      </c>
      <c r="F636" s="90" t="s">
        <v>724</v>
      </c>
      <c r="G636" s="93">
        <v>3371</v>
      </c>
      <c r="H636" s="93">
        <v>3371</v>
      </c>
      <c r="I636" s="93">
        <v>3371</v>
      </c>
      <c r="J636" s="94">
        <f t="shared" si="10"/>
        <v>100</v>
      </c>
    </row>
    <row r="637" spans="1:10" ht="47.25">
      <c r="A637" s="89" t="s">
        <v>967</v>
      </c>
      <c r="B637" s="90">
        <v>905</v>
      </c>
      <c r="C637" s="91">
        <v>4</v>
      </c>
      <c r="D637" s="91">
        <v>5</v>
      </c>
      <c r="E637" s="92" t="s">
        <v>1620</v>
      </c>
      <c r="F637" s="90" t="s">
        <v>968</v>
      </c>
      <c r="G637" s="95">
        <v>3371</v>
      </c>
      <c r="H637" s="95">
        <v>3371</v>
      </c>
      <c r="I637" s="95">
        <v>3371</v>
      </c>
      <c r="J637" s="94">
        <f t="shared" si="10"/>
        <v>100</v>
      </c>
    </row>
    <row r="638" spans="1:10" ht="78.75">
      <c r="A638" s="89" t="s">
        <v>1621</v>
      </c>
      <c r="B638" s="90">
        <v>905</v>
      </c>
      <c r="C638" s="91">
        <v>4</v>
      </c>
      <c r="D638" s="91">
        <v>5</v>
      </c>
      <c r="E638" s="92" t="s">
        <v>1622</v>
      </c>
      <c r="F638" s="90" t="s">
        <v>724</v>
      </c>
      <c r="G638" s="93">
        <v>1000</v>
      </c>
      <c r="H638" s="93">
        <v>1000</v>
      </c>
      <c r="I638" s="93">
        <v>1000</v>
      </c>
      <c r="J638" s="94">
        <f t="shared" si="10"/>
        <v>100</v>
      </c>
    </row>
    <row r="639" spans="1:10" ht="47.25">
      <c r="A639" s="89" t="s">
        <v>967</v>
      </c>
      <c r="B639" s="90">
        <v>905</v>
      </c>
      <c r="C639" s="91">
        <v>4</v>
      </c>
      <c r="D639" s="91">
        <v>5</v>
      </c>
      <c r="E639" s="92" t="s">
        <v>1622</v>
      </c>
      <c r="F639" s="90" t="s">
        <v>968</v>
      </c>
      <c r="G639" s="95">
        <v>1000</v>
      </c>
      <c r="H639" s="95">
        <v>1000</v>
      </c>
      <c r="I639" s="95">
        <v>1000</v>
      </c>
      <c r="J639" s="94">
        <f t="shared" si="10"/>
        <v>100</v>
      </c>
    </row>
    <row r="640" spans="1:10" ht="110.25">
      <c r="A640" s="89" t="s">
        <v>1623</v>
      </c>
      <c r="B640" s="90">
        <v>905</v>
      </c>
      <c r="C640" s="91">
        <v>4</v>
      </c>
      <c r="D640" s="91">
        <v>5</v>
      </c>
      <c r="E640" s="92" t="s">
        <v>1624</v>
      </c>
      <c r="F640" s="90" t="s">
        <v>724</v>
      </c>
      <c r="G640" s="93">
        <v>936.8</v>
      </c>
      <c r="H640" s="93">
        <v>936.8</v>
      </c>
      <c r="I640" s="93">
        <v>936.8</v>
      </c>
      <c r="J640" s="94">
        <f t="shared" si="10"/>
        <v>100</v>
      </c>
    </row>
    <row r="641" spans="1:10" ht="47.25">
      <c r="A641" s="89" t="s">
        <v>967</v>
      </c>
      <c r="B641" s="90">
        <v>905</v>
      </c>
      <c r="C641" s="91">
        <v>4</v>
      </c>
      <c r="D641" s="91">
        <v>5</v>
      </c>
      <c r="E641" s="92" t="s">
        <v>1624</v>
      </c>
      <c r="F641" s="90" t="s">
        <v>968</v>
      </c>
      <c r="G641" s="95">
        <v>936.8</v>
      </c>
      <c r="H641" s="95">
        <v>936.8</v>
      </c>
      <c r="I641" s="95">
        <v>936.8</v>
      </c>
      <c r="J641" s="94">
        <f t="shared" si="10"/>
        <v>100</v>
      </c>
    </row>
    <row r="642" spans="1:10" ht="110.25">
      <c r="A642" s="89" t="s">
        <v>1625</v>
      </c>
      <c r="B642" s="90">
        <v>905</v>
      </c>
      <c r="C642" s="91">
        <v>4</v>
      </c>
      <c r="D642" s="91">
        <v>5</v>
      </c>
      <c r="E642" s="92" t="s">
        <v>1025</v>
      </c>
      <c r="F642" s="90" t="s">
        <v>724</v>
      </c>
      <c r="G642" s="93">
        <v>100</v>
      </c>
      <c r="H642" s="93">
        <v>100</v>
      </c>
      <c r="I642" s="93">
        <v>0</v>
      </c>
      <c r="J642" s="94">
        <f t="shared" si="10"/>
        <v>0</v>
      </c>
    </row>
    <row r="643" spans="1:10" ht="31.5">
      <c r="A643" s="89" t="s">
        <v>740</v>
      </c>
      <c r="B643" s="90">
        <v>905</v>
      </c>
      <c r="C643" s="91">
        <v>4</v>
      </c>
      <c r="D643" s="91">
        <v>5</v>
      </c>
      <c r="E643" s="92" t="s">
        <v>1025</v>
      </c>
      <c r="F643" s="90" t="s">
        <v>741</v>
      </c>
      <c r="G643" s="95">
        <v>100</v>
      </c>
      <c r="H643" s="95">
        <v>100</v>
      </c>
      <c r="I643" s="95">
        <v>0</v>
      </c>
      <c r="J643" s="94">
        <f t="shared" si="10"/>
        <v>0</v>
      </c>
    </row>
    <row r="644" spans="1:10">
      <c r="A644" s="89" t="s">
        <v>725</v>
      </c>
      <c r="B644" s="90">
        <v>905</v>
      </c>
      <c r="C644" s="91">
        <v>7</v>
      </c>
      <c r="D644" s="91"/>
      <c r="E644" s="92"/>
      <c r="F644" s="90"/>
      <c r="G644" s="93">
        <v>83</v>
      </c>
      <c r="H644" s="93">
        <v>83</v>
      </c>
      <c r="I644" s="93">
        <v>10</v>
      </c>
      <c r="J644" s="94">
        <f t="shared" si="10"/>
        <v>12</v>
      </c>
    </row>
    <row r="645" spans="1:10" ht="31.5">
      <c r="A645" s="89" t="s">
        <v>695</v>
      </c>
      <c r="B645" s="90">
        <v>905</v>
      </c>
      <c r="C645" s="91">
        <v>7</v>
      </c>
      <c r="D645" s="91">
        <v>5</v>
      </c>
      <c r="E645" s="92" t="s">
        <v>724</v>
      </c>
      <c r="F645" s="90" t="s">
        <v>724</v>
      </c>
      <c r="G645" s="93">
        <v>83</v>
      </c>
      <c r="H645" s="93">
        <v>83</v>
      </c>
      <c r="I645" s="93">
        <v>10</v>
      </c>
      <c r="J645" s="94">
        <f t="shared" si="10"/>
        <v>12</v>
      </c>
    </row>
    <row r="646" spans="1:10" ht="78.75">
      <c r="A646" s="89" t="s">
        <v>1030</v>
      </c>
      <c r="B646" s="90">
        <v>905</v>
      </c>
      <c r="C646" s="91">
        <v>7</v>
      </c>
      <c r="D646" s="91">
        <v>5</v>
      </c>
      <c r="E646" s="92" t="s">
        <v>1031</v>
      </c>
      <c r="F646" s="90"/>
      <c r="G646" s="93">
        <v>83</v>
      </c>
      <c r="H646" s="93">
        <v>83</v>
      </c>
      <c r="I646" s="93">
        <v>10</v>
      </c>
      <c r="J646" s="94">
        <f t="shared" si="10"/>
        <v>12</v>
      </c>
    </row>
    <row r="647" spans="1:10" ht="31.5">
      <c r="A647" s="89" t="s">
        <v>790</v>
      </c>
      <c r="B647" s="90">
        <v>905</v>
      </c>
      <c r="C647" s="91">
        <v>7</v>
      </c>
      <c r="D647" s="91">
        <v>5</v>
      </c>
      <c r="E647" s="92" t="s">
        <v>1031</v>
      </c>
      <c r="F647" s="90" t="s">
        <v>791</v>
      </c>
      <c r="G647" s="95">
        <v>3</v>
      </c>
      <c r="H647" s="95">
        <v>3</v>
      </c>
      <c r="I647" s="95">
        <v>0</v>
      </c>
      <c r="J647" s="94">
        <f t="shared" si="10"/>
        <v>0</v>
      </c>
    </row>
    <row r="648" spans="1:10" ht="31.5">
      <c r="A648" s="89" t="s">
        <v>740</v>
      </c>
      <c r="B648" s="90">
        <v>905</v>
      </c>
      <c r="C648" s="91">
        <v>7</v>
      </c>
      <c r="D648" s="91">
        <v>5</v>
      </c>
      <c r="E648" s="92" t="s">
        <v>1031</v>
      </c>
      <c r="F648" s="90" t="s">
        <v>741</v>
      </c>
      <c r="G648" s="95">
        <v>80</v>
      </c>
      <c r="H648" s="95">
        <v>80</v>
      </c>
      <c r="I648" s="95">
        <v>10</v>
      </c>
      <c r="J648" s="94">
        <f t="shared" si="10"/>
        <v>12.5</v>
      </c>
    </row>
    <row r="649" spans="1:10">
      <c r="A649" s="89" t="s">
        <v>1462</v>
      </c>
      <c r="B649" s="90">
        <v>905</v>
      </c>
      <c r="C649" s="91"/>
      <c r="D649" s="91"/>
      <c r="E649" s="92"/>
      <c r="F649" s="90"/>
      <c r="G649" s="93">
        <v>224103.3</v>
      </c>
      <c r="H649" s="93">
        <v>224103.3</v>
      </c>
      <c r="I649" s="93">
        <v>224103.2</v>
      </c>
      <c r="J649" s="94">
        <f t="shared" si="10"/>
        <v>100</v>
      </c>
    </row>
    <row r="650" spans="1:10">
      <c r="A650" s="89" t="s">
        <v>1026</v>
      </c>
      <c r="B650" s="90">
        <v>905</v>
      </c>
      <c r="C650" s="91">
        <v>5</v>
      </c>
      <c r="D650" s="91" t="s">
        <v>724</v>
      </c>
      <c r="E650" s="92" t="s">
        <v>724</v>
      </c>
      <c r="F650" s="90" t="s">
        <v>724</v>
      </c>
      <c r="G650" s="93">
        <v>124910.8</v>
      </c>
      <c r="H650" s="93">
        <v>124910.8</v>
      </c>
      <c r="I650" s="93">
        <v>124910.8</v>
      </c>
      <c r="J650" s="94">
        <f t="shared" si="10"/>
        <v>100</v>
      </c>
    </row>
    <row r="651" spans="1:10">
      <c r="A651" s="89" t="s">
        <v>687</v>
      </c>
      <c r="B651" s="90">
        <v>905</v>
      </c>
      <c r="C651" s="91">
        <v>5</v>
      </c>
      <c r="D651" s="91">
        <v>2</v>
      </c>
      <c r="E651" s="92" t="s">
        <v>724</v>
      </c>
      <c r="F651" s="90" t="s">
        <v>724</v>
      </c>
      <c r="G651" s="93">
        <v>124910.8</v>
      </c>
      <c r="H651" s="93">
        <v>124910.8</v>
      </c>
      <c r="I651" s="93">
        <v>124910.8</v>
      </c>
      <c r="J651" s="94">
        <f t="shared" si="10"/>
        <v>100</v>
      </c>
    </row>
    <row r="652" spans="1:10" ht="94.5">
      <c r="A652" s="89" t="s">
        <v>1626</v>
      </c>
      <c r="B652" s="90">
        <v>905</v>
      </c>
      <c r="C652" s="91">
        <v>5</v>
      </c>
      <c r="D652" s="91">
        <v>2</v>
      </c>
      <c r="E652" s="92" t="s">
        <v>1024</v>
      </c>
      <c r="F652" s="90"/>
      <c r="G652" s="93">
        <v>16800.8</v>
      </c>
      <c r="H652" s="93">
        <v>16800.8</v>
      </c>
      <c r="I652" s="93">
        <v>16800.8</v>
      </c>
      <c r="J652" s="94">
        <f t="shared" si="10"/>
        <v>100</v>
      </c>
    </row>
    <row r="653" spans="1:10" ht="31.5">
      <c r="A653" s="89" t="s">
        <v>891</v>
      </c>
      <c r="B653" s="90">
        <v>905</v>
      </c>
      <c r="C653" s="91">
        <v>5</v>
      </c>
      <c r="D653" s="91">
        <v>2</v>
      </c>
      <c r="E653" s="92" t="s">
        <v>1024</v>
      </c>
      <c r="F653" s="90" t="s">
        <v>892</v>
      </c>
      <c r="G653" s="95">
        <v>16800.8</v>
      </c>
      <c r="H653" s="95">
        <v>16800.8</v>
      </c>
      <c r="I653" s="95">
        <v>16800.8</v>
      </c>
      <c r="J653" s="94">
        <f t="shared" si="10"/>
        <v>100</v>
      </c>
    </row>
    <row r="654" spans="1:10" ht="110.25">
      <c r="A654" s="89" t="s">
        <v>1627</v>
      </c>
      <c r="B654" s="90">
        <v>905</v>
      </c>
      <c r="C654" s="91">
        <v>5</v>
      </c>
      <c r="D654" s="91">
        <v>2</v>
      </c>
      <c r="E654" s="92" t="s">
        <v>1027</v>
      </c>
      <c r="F654" s="90" t="s">
        <v>724</v>
      </c>
      <c r="G654" s="93">
        <v>108110</v>
      </c>
      <c r="H654" s="93">
        <v>108110</v>
      </c>
      <c r="I654" s="93">
        <v>108110</v>
      </c>
      <c r="J654" s="94">
        <f t="shared" si="10"/>
        <v>100</v>
      </c>
    </row>
    <row r="655" spans="1:10" ht="31.5">
      <c r="A655" s="89" t="s">
        <v>891</v>
      </c>
      <c r="B655" s="90">
        <v>905</v>
      </c>
      <c r="C655" s="91">
        <v>5</v>
      </c>
      <c r="D655" s="91">
        <v>2</v>
      </c>
      <c r="E655" s="92" t="s">
        <v>1027</v>
      </c>
      <c r="F655" s="90" t="s">
        <v>892</v>
      </c>
      <c r="G655" s="95">
        <v>108110</v>
      </c>
      <c r="H655" s="95">
        <v>108110</v>
      </c>
      <c r="I655" s="95">
        <v>108110</v>
      </c>
      <c r="J655" s="94">
        <f t="shared" si="10"/>
        <v>100</v>
      </c>
    </row>
    <row r="656" spans="1:10">
      <c r="A656" s="89" t="s">
        <v>725</v>
      </c>
      <c r="B656" s="90">
        <v>905</v>
      </c>
      <c r="C656" s="91">
        <v>7</v>
      </c>
      <c r="D656" s="91" t="s">
        <v>724</v>
      </c>
      <c r="E656" s="92" t="s">
        <v>724</v>
      </c>
      <c r="F656" s="90" t="s">
        <v>724</v>
      </c>
      <c r="G656" s="93">
        <v>73560.899999999994</v>
      </c>
      <c r="H656" s="93">
        <v>73560.899999999994</v>
      </c>
      <c r="I656" s="93">
        <v>73560.899999999994</v>
      </c>
      <c r="J656" s="94">
        <f t="shared" si="10"/>
        <v>100</v>
      </c>
    </row>
    <row r="657" spans="1:10">
      <c r="A657" s="89" t="s">
        <v>692</v>
      </c>
      <c r="B657" s="90">
        <v>905</v>
      </c>
      <c r="C657" s="91">
        <v>7</v>
      </c>
      <c r="D657" s="91">
        <v>1</v>
      </c>
      <c r="E657" s="92" t="s">
        <v>724</v>
      </c>
      <c r="F657" s="90" t="s">
        <v>724</v>
      </c>
      <c r="G657" s="93">
        <v>73560.899999999994</v>
      </c>
      <c r="H657" s="93">
        <v>73560.899999999994</v>
      </c>
      <c r="I657" s="93">
        <v>73560.899999999994</v>
      </c>
      <c r="J657" s="94">
        <f t="shared" si="10"/>
        <v>100</v>
      </c>
    </row>
    <row r="658" spans="1:10" ht="94.5">
      <c r="A658" s="89" t="s">
        <v>1028</v>
      </c>
      <c r="B658" s="90">
        <v>905</v>
      </c>
      <c r="C658" s="91">
        <v>7</v>
      </c>
      <c r="D658" s="91">
        <v>1</v>
      </c>
      <c r="E658" s="92" t="s">
        <v>1029</v>
      </c>
      <c r="F658" s="90"/>
      <c r="G658" s="93">
        <v>39858.9</v>
      </c>
      <c r="H658" s="93">
        <v>39858.9</v>
      </c>
      <c r="I658" s="93">
        <v>39858.9</v>
      </c>
      <c r="J658" s="94">
        <f t="shared" si="10"/>
        <v>100</v>
      </c>
    </row>
    <row r="659" spans="1:10" ht="31.5">
      <c r="A659" s="89" t="s">
        <v>891</v>
      </c>
      <c r="B659" s="90">
        <v>905</v>
      </c>
      <c r="C659" s="91">
        <v>7</v>
      </c>
      <c r="D659" s="91">
        <v>1</v>
      </c>
      <c r="E659" s="92" t="s">
        <v>1029</v>
      </c>
      <c r="F659" s="90" t="s">
        <v>892</v>
      </c>
      <c r="G659" s="95">
        <v>39858.9</v>
      </c>
      <c r="H659" s="95">
        <v>39858.9</v>
      </c>
      <c r="I659" s="95">
        <v>39858.9</v>
      </c>
      <c r="J659" s="94">
        <f t="shared" si="10"/>
        <v>100</v>
      </c>
    </row>
    <row r="660" spans="1:10" ht="110.25">
      <c r="A660" s="89" t="s">
        <v>1627</v>
      </c>
      <c r="B660" s="90">
        <v>905</v>
      </c>
      <c r="C660" s="91">
        <v>7</v>
      </c>
      <c r="D660" s="91">
        <v>1</v>
      </c>
      <c r="E660" s="92" t="s">
        <v>1027</v>
      </c>
      <c r="F660" s="90" t="s">
        <v>724</v>
      </c>
      <c r="G660" s="93">
        <v>33702</v>
      </c>
      <c r="H660" s="93">
        <v>33702</v>
      </c>
      <c r="I660" s="93">
        <v>33702</v>
      </c>
      <c r="J660" s="94">
        <f t="shared" si="10"/>
        <v>100</v>
      </c>
    </row>
    <row r="661" spans="1:10" ht="31.5">
      <c r="A661" s="89" t="s">
        <v>891</v>
      </c>
      <c r="B661" s="90">
        <v>905</v>
      </c>
      <c r="C661" s="91">
        <v>7</v>
      </c>
      <c r="D661" s="91">
        <v>1</v>
      </c>
      <c r="E661" s="92" t="s">
        <v>1027</v>
      </c>
      <c r="F661" s="90" t="s">
        <v>892</v>
      </c>
      <c r="G661" s="95">
        <v>33702</v>
      </c>
      <c r="H661" s="95">
        <v>33702</v>
      </c>
      <c r="I661" s="95">
        <v>33702</v>
      </c>
      <c r="J661" s="94">
        <f t="shared" si="10"/>
        <v>100</v>
      </c>
    </row>
    <row r="662" spans="1:10" ht="31.5">
      <c r="A662" s="100" t="s">
        <v>1465</v>
      </c>
      <c r="B662" s="90">
        <v>905</v>
      </c>
      <c r="C662" s="91">
        <v>8</v>
      </c>
      <c r="D662" s="91" t="s">
        <v>724</v>
      </c>
      <c r="E662" s="92" t="s">
        <v>724</v>
      </c>
      <c r="F662" s="90" t="s">
        <v>724</v>
      </c>
      <c r="G662" s="93">
        <v>1752.6</v>
      </c>
      <c r="H662" s="93">
        <v>1752.6</v>
      </c>
      <c r="I662" s="93">
        <v>1752.5</v>
      </c>
      <c r="J662" s="94">
        <f t="shared" si="10"/>
        <v>100</v>
      </c>
    </row>
    <row r="663" spans="1:10">
      <c r="A663" s="89" t="s">
        <v>698</v>
      </c>
      <c r="B663" s="90">
        <v>905</v>
      </c>
      <c r="C663" s="91">
        <v>8</v>
      </c>
      <c r="D663" s="91">
        <v>1</v>
      </c>
      <c r="E663" s="92" t="s">
        <v>724</v>
      </c>
      <c r="F663" s="90" t="s">
        <v>724</v>
      </c>
      <c r="G663" s="93">
        <v>1752.6</v>
      </c>
      <c r="H663" s="93">
        <v>1752.6</v>
      </c>
      <c r="I663" s="93">
        <v>1752.5</v>
      </c>
      <c r="J663" s="94">
        <f t="shared" si="10"/>
        <v>100</v>
      </c>
    </row>
    <row r="664" spans="1:10" ht="94.5">
      <c r="A664" s="89" t="s">
        <v>1628</v>
      </c>
      <c r="B664" s="90">
        <v>905</v>
      </c>
      <c r="C664" s="91">
        <v>8</v>
      </c>
      <c r="D664" s="91">
        <v>1</v>
      </c>
      <c r="E664" s="92" t="s">
        <v>1629</v>
      </c>
      <c r="F664" s="90" t="s">
        <v>724</v>
      </c>
      <c r="G664" s="93">
        <v>141.6</v>
      </c>
      <c r="H664" s="93">
        <v>141.6</v>
      </c>
      <c r="I664" s="93">
        <v>141.5</v>
      </c>
      <c r="J664" s="94">
        <f t="shared" si="10"/>
        <v>99.9</v>
      </c>
    </row>
    <row r="665" spans="1:10" ht="47.25">
      <c r="A665" s="89" t="s">
        <v>840</v>
      </c>
      <c r="B665" s="90">
        <v>905</v>
      </c>
      <c r="C665" s="91">
        <v>8</v>
      </c>
      <c r="D665" s="91">
        <v>1</v>
      </c>
      <c r="E665" s="92" t="s">
        <v>1629</v>
      </c>
      <c r="F665" s="90" t="s">
        <v>841</v>
      </c>
      <c r="G665" s="95">
        <v>141.6</v>
      </c>
      <c r="H665" s="95">
        <v>141.6</v>
      </c>
      <c r="I665" s="95">
        <v>141.5</v>
      </c>
      <c r="J665" s="94">
        <f t="shared" si="10"/>
        <v>99.9</v>
      </c>
    </row>
    <row r="666" spans="1:10" ht="110.25">
      <c r="A666" s="89" t="s">
        <v>1627</v>
      </c>
      <c r="B666" s="90">
        <v>905</v>
      </c>
      <c r="C666" s="91">
        <v>8</v>
      </c>
      <c r="D666" s="91">
        <v>1</v>
      </c>
      <c r="E666" s="92" t="s">
        <v>1027</v>
      </c>
      <c r="F666" s="90" t="s">
        <v>724</v>
      </c>
      <c r="G666" s="93">
        <v>1611</v>
      </c>
      <c r="H666" s="93">
        <v>1611</v>
      </c>
      <c r="I666" s="93">
        <v>1611</v>
      </c>
      <c r="J666" s="94">
        <f t="shared" ref="J666:J729" si="11">I666*100/H666</f>
        <v>100</v>
      </c>
    </row>
    <row r="667" spans="1:10" ht="47.25">
      <c r="A667" s="89" t="s">
        <v>840</v>
      </c>
      <c r="B667" s="90">
        <v>905</v>
      </c>
      <c r="C667" s="91">
        <v>8</v>
      </c>
      <c r="D667" s="91">
        <v>1</v>
      </c>
      <c r="E667" s="92" t="s">
        <v>1027</v>
      </c>
      <c r="F667" s="90" t="s">
        <v>841</v>
      </c>
      <c r="G667" s="95">
        <v>1611</v>
      </c>
      <c r="H667" s="95">
        <v>1611</v>
      </c>
      <c r="I667" s="95">
        <v>1611</v>
      </c>
      <c r="J667" s="94">
        <f t="shared" si="11"/>
        <v>100</v>
      </c>
    </row>
    <row r="668" spans="1:10">
      <c r="A668" s="89" t="s">
        <v>951</v>
      </c>
      <c r="B668" s="90">
        <v>905</v>
      </c>
      <c r="C668" s="91">
        <v>10</v>
      </c>
      <c r="D668" s="91" t="s">
        <v>724</v>
      </c>
      <c r="E668" s="92" t="s">
        <v>724</v>
      </c>
      <c r="F668" s="90" t="s">
        <v>724</v>
      </c>
      <c r="G668" s="93">
        <v>23879</v>
      </c>
      <c r="H668" s="93">
        <v>23879</v>
      </c>
      <c r="I668" s="93">
        <v>23879</v>
      </c>
      <c r="J668" s="94">
        <f t="shared" si="11"/>
        <v>100</v>
      </c>
    </row>
    <row r="669" spans="1:10">
      <c r="A669" s="89" t="s">
        <v>709</v>
      </c>
      <c r="B669" s="90">
        <v>905</v>
      </c>
      <c r="C669" s="91">
        <v>10</v>
      </c>
      <c r="D669" s="91">
        <v>3</v>
      </c>
      <c r="E669" s="92" t="s">
        <v>724</v>
      </c>
      <c r="F669" s="90" t="s">
        <v>724</v>
      </c>
      <c r="G669" s="93">
        <v>23879</v>
      </c>
      <c r="H669" s="93">
        <v>23879</v>
      </c>
      <c r="I669" s="93">
        <v>23879</v>
      </c>
      <c r="J669" s="94">
        <f t="shared" si="11"/>
        <v>100</v>
      </c>
    </row>
    <row r="670" spans="1:10" ht="94.5">
      <c r="A670" s="89" t="s">
        <v>1630</v>
      </c>
      <c r="B670" s="90">
        <v>905</v>
      </c>
      <c r="C670" s="91">
        <v>10</v>
      </c>
      <c r="D670" s="91">
        <v>3</v>
      </c>
      <c r="E670" s="92" t="s">
        <v>1032</v>
      </c>
      <c r="F670" s="90" t="s">
        <v>724</v>
      </c>
      <c r="G670" s="93">
        <v>10000</v>
      </c>
      <c r="H670" s="93">
        <v>10000</v>
      </c>
      <c r="I670" s="93">
        <v>10000</v>
      </c>
      <c r="J670" s="94">
        <f t="shared" si="11"/>
        <v>100</v>
      </c>
    </row>
    <row r="671" spans="1:10" ht="47.25">
      <c r="A671" s="89" t="s">
        <v>840</v>
      </c>
      <c r="B671" s="90">
        <v>905</v>
      </c>
      <c r="C671" s="91">
        <v>10</v>
      </c>
      <c r="D671" s="91">
        <v>3</v>
      </c>
      <c r="E671" s="92" t="s">
        <v>1032</v>
      </c>
      <c r="F671" s="90" t="s">
        <v>841</v>
      </c>
      <c r="G671" s="95">
        <v>10000</v>
      </c>
      <c r="H671" s="95">
        <v>10000</v>
      </c>
      <c r="I671" s="95">
        <v>10000</v>
      </c>
      <c r="J671" s="94">
        <f t="shared" si="11"/>
        <v>100</v>
      </c>
    </row>
    <row r="672" spans="1:10" ht="110.25">
      <c r="A672" s="89" t="s">
        <v>1627</v>
      </c>
      <c r="B672" s="90">
        <v>905</v>
      </c>
      <c r="C672" s="91">
        <v>10</v>
      </c>
      <c r="D672" s="91">
        <v>3</v>
      </c>
      <c r="E672" s="92" t="s">
        <v>1027</v>
      </c>
      <c r="F672" s="90" t="s">
        <v>724</v>
      </c>
      <c r="G672" s="93">
        <v>13879</v>
      </c>
      <c r="H672" s="93">
        <v>13879</v>
      </c>
      <c r="I672" s="93">
        <v>13879</v>
      </c>
      <c r="J672" s="94">
        <f t="shared" si="11"/>
        <v>100</v>
      </c>
    </row>
    <row r="673" spans="1:10" ht="47.25">
      <c r="A673" s="89" t="s">
        <v>840</v>
      </c>
      <c r="B673" s="90">
        <v>905</v>
      </c>
      <c r="C673" s="91">
        <v>10</v>
      </c>
      <c r="D673" s="91">
        <v>3</v>
      </c>
      <c r="E673" s="92" t="s">
        <v>1027</v>
      </c>
      <c r="F673" s="90" t="s">
        <v>841</v>
      </c>
      <c r="G673" s="95">
        <v>13879</v>
      </c>
      <c r="H673" s="95">
        <v>13879</v>
      </c>
      <c r="I673" s="95">
        <v>13879</v>
      </c>
      <c r="J673" s="94">
        <f t="shared" si="11"/>
        <v>100</v>
      </c>
    </row>
    <row r="674" spans="1:10">
      <c r="A674" s="104" t="s">
        <v>544</v>
      </c>
      <c r="B674" s="90">
        <v>906</v>
      </c>
      <c r="C674" s="91" t="s">
        <v>724</v>
      </c>
      <c r="D674" s="91" t="s">
        <v>724</v>
      </c>
      <c r="E674" s="92" t="s">
        <v>724</v>
      </c>
      <c r="F674" s="90" t="s">
        <v>724</v>
      </c>
      <c r="G674" s="93">
        <v>1879769.7</v>
      </c>
      <c r="H674" s="93">
        <v>1874484.7</v>
      </c>
      <c r="I674" s="93">
        <v>1646054.9</v>
      </c>
      <c r="J674" s="94">
        <f t="shared" si="11"/>
        <v>87.8</v>
      </c>
    </row>
    <row r="675" spans="1:10">
      <c r="A675" s="104" t="s">
        <v>837</v>
      </c>
      <c r="B675" s="90">
        <v>906</v>
      </c>
      <c r="C675" s="91">
        <v>1</v>
      </c>
      <c r="D675" s="91" t="s">
        <v>724</v>
      </c>
      <c r="E675" s="92" t="s">
        <v>724</v>
      </c>
      <c r="F675" s="90" t="s">
        <v>724</v>
      </c>
      <c r="G675" s="93">
        <v>232372.9</v>
      </c>
      <c r="H675" s="93">
        <v>225971</v>
      </c>
      <c r="I675" s="93">
        <v>53188.800000000003</v>
      </c>
      <c r="J675" s="94">
        <f t="shared" si="11"/>
        <v>23.5</v>
      </c>
    </row>
    <row r="676" spans="1:10" ht="47.25">
      <c r="A676" s="89" t="s">
        <v>659</v>
      </c>
      <c r="B676" s="90">
        <v>906</v>
      </c>
      <c r="C676" s="91">
        <v>1</v>
      </c>
      <c r="D676" s="91">
        <v>6</v>
      </c>
      <c r="E676" s="92" t="s">
        <v>724</v>
      </c>
      <c r="F676" s="90" t="s">
        <v>724</v>
      </c>
      <c r="G676" s="93">
        <v>45679.7</v>
      </c>
      <c r="H676" s="93">
        <v>45629.7</v>
      </c>
      <c r="I676" s="93">
        <v>45414.5</v>
      </c>
      <c r="J676" s="94">
        <f t="shared" si="11"/>
        <v>99.5</v>
      </c>
    </row>
    <row r="677" spans="1:10" ht="63">
      <c r="A677" s="89" t="s">
        <v>1035</v>
      </c>
      <c r="B677" s="90">
        <v>906</v>
      </c>
      <c r="C677" s="91">
        <v>1</v>
      </c>
      <c r="D677" s="91">
        <v>6</v>
      </c>
      <c r="E677" s="92" t="s">
        <v>1036</v>
      </c>
      <c r="F677" s="90"/>
      <c r="G677" s="93">
        <v>45679.7</v>
      </c>
      <c r="H677" s="93">
        <v>45629.7</v>
      </c>
      <c r="I677" s="93">
        <v>45414.5</v>
      </c>
      <c r="J677" s="94">
        <f t="shared" si="11"/>
        <v>99.5</v>
      </c>
    </row>
    <row r="678" spans="1:10" ht="31.5">
      <c r="A678" s="89" t="s">
        <v>788</v>
      </c>
      <c r="B678" s="90">
        <v>906</v>
      </c>
      <c r="C678" s="91">
        <v>1</v>
      </c>
      <c r="D678" s="91">
        <v>6</v>
      </c>
      <c r="E678" s="92" t="s">
        <v>1036</v>
      </c>
      <c r="F678" s="90" t="s">
        <v>789</v>
      </c>
      <c r="G678" s="95">
        <v>38742.6</v>
      </c>
      <c r="H678" s="95">
        <v>38742.6</v>
      </c>
      <c r="I678" s="95">
        <v>38719.1</v>
      </c>
      <c r="J678" s="94">
        <f t="shared" si="11"/>
        <v>99.9</v>
      </c>
    </row>
    <row r="679" spans="1:10" ht="31.5">
      <c r="A679" s="89" t="s">
        <v>790</v>
      </c>
      <c r="B679" s="90">
        <v>906</v>
      </c>
      <c r="C679" s="91">
        <v>1</v>
      </c>
      <c r="D679" s="91">
        <v>6</v>
      </c>
      <c r="E679" s="92" t="s">
        <v>1036</v>
      </c>
      <c r="F679" s="90" t="s">
        <v>791</v>
      </c>
      <c r="G679" s="95">
        <v>1257</v>
      </c>
      <c r="H679" s="95">
        <v>1207</v>
      </c>
      <c r="I679" s="95">
        <v>1180.3</v>
      </c>
      <c r="J679" s="94">
        <f t="shared" si="11"/>
        <v>97.8</v>
      </c>
    </row>
    <row r="680" spans="1:10" ht="31.5">
      <c r="A680" s="89" t="s">
        <v>792</v>
      </c>
      <c r="B680" s="90">
        <v>906</v>
      </c>
      <c r="C680" s="91">
        <v>1</v>
      </c>
      <c r="D680" s="91">
        <v>6</v>
      </c>
      <c r="E680" s="92" t="s">
        <v>1036</v>
      </c>
      <c r="F680" s="90" t="s">
        <v>793</v>
      </c>
      <c r="G680" s="95">
        <v>469.5</v>
      </c>
      <c r="H680" s="95">
        <v>469.5</v>
      </c>
      <c r="I680" s="95">
        <v>455.7</v>
      </c>
      <c r="J680" s="94">
        <f t="shared" si="11"/>
        <v>97.1</v>
      </c>
    </row>
    <row r="681" spans="1:10" ht="31.5">
      <c r="A681" s="89" t="s">
        <v>740</v>
      </c>
      <c r="B681" s="90">
        <v>906</v>
      </c>
      <c r="C681" s="91">
        <v>1</v>
      </c>
      <c r="D681" s="91">
        <v>6</v>
      </c>
      <c r="E681" s="92" t="s">
        <v>1036</v>
      </c>
      <c r="F681" s="90" t="s">
        <v>741</v>
      </c>
      <c r="G681" s="95">
        <v>5020.6000000000004</v>
      </c>
      <c r="H681" s="95">
        <v>5020.6000000000004</v>
      </c>
      <c r="I681" s="95">
        <v>4926.5</v>
      </c>
      <c r="J681" s="94">
        <f t="shared" si="11"/>
        <v>98.1</v>
      </c>
    </row>
    <row r="682" spans="1:10" ht="31.5">
      <c r="A682" s="89" t="s">
        <v>728</v>
      </c>
      <c r="B682" s="90">
        <v>906</v>
      </c>
      <c r="C682" s="91">
        <v>1</v>
      </c>
      <c r="D682" s="91">
        <v>6</v>
      </c>
      <c r="E682" s="92" t="s">
        <v>1036</v>
      </c>
      <c r="F682" s="90" t="s">
        <v>729</v>
      </c>
      <c r="G682" s="95">
        <v>30</v>
      </c>
      <c r="H682" s="95">
        <v>30</v>
      </c>
      <c r="I682" s="95">
        <v>29</v>
      </c>
      <c r="J682" s="94">
        <f t="shared" si="11"/>
        <v>96.7</v>
      </c>
    </row>
    <row r="683" spans="1:10">
      <c r="A683" s="89" t="s">
        <v>796</v>
      </c>
      <c r="B683" s="90">
        <v>906</v>
      </c>
      <c r="C683" s="91">
        <v>1</v>
      </c>
      <c r="D683" s="91">
        <v>6</v>
      </c>
      <c r="E683" s="92" t="s">
        <v>1036</v>
      </c>
      <c r="F683" s="90" t="s">
        <v>797</v>
      </c>
      <c r="G683" s="95">
        <v>64</v>
      </c>
      <c r="H683" s="95">
        <v>64</v>
      </c>
      <c r="I683" s="95">
        <v>41.9</v>
      </c>
      <c r="J683" s="94">
        <f t="shared" si="11"/>
        <v>65.5</v>
      </c>
    </row>
    <row r="684" spans="1:10">
      <c r="A684" s="96" t="s">
        <v>1452</v>
      </c>
      <c r="B684" s="90">
        <v>906</v>
      </c>
      <c r="C684" s="91">
        <v>1</v>
      </c>
      <c r="D684" s="91">
        <v>6</v>
      </c>
      <c r="E684" s="92" t="s">
        <v>1036</v>
      </c>
      <c r="F684" s="90" t="s">
        <v>798</v>
      </c>
      <c r="G684" s="95">
        <v>96</v>
      </c>
      <c r="H684" s="95">
        <v>96</v>
      </c>
      <c r="I684" s="95">
        <v>62</v>
      </c>
      <c r="J684" s="94">
        <f t="shared" si="11"/>
        <v>64.599999999999994</v>
      </c>
    </row>
    <row r="685" spans="1:10">
      <c r="A685" s="89" t="s">
        <v>663</v>
      </c>
      <c r="B685" s="90">
        <v>906</v>
      </c>
      <c r="C685" s="91">
        <v>1</v>
      </c>
      <c r="D685" s="91">
        <v>11</v>
      </c>
      <c r="E685" s="92" t="s">
        <v>724</v>
      </c>
      <c r="F685" s="90" t="s">
        <v>724</v>
      </c>
      <c r="G685" s="93">
        <v>102766.8</v>
      </c>
      <c r="H685" s="93">
        <v>96414.9</v>
      </c>
      <c r="I685" s="93">
        <v>0</v>
      </c>
      <c r="J685" s="94">
        <f t="shared" si="11"/>
        <v>0</v>
      </c>
    </row>
    <row r="686" spans="1:10" ht="78.75">
      <c r="A686" s="89" t="s">
        <v>1037</v>
      </c>
      <c r="B686" s="90">
        <v>906</v>
      </c>
      <c r="C686" s="91">
        <v>1</v>
      </c>
      <c r="D686" s="91">
        <v>11</v>
      </c>
      <c r="E686" s="92" t="s">
        <v>1038</v>
      </c>
      <c r="F686" s="90"/>
      <c r="G686" s="93">
        <v>92136.5</v>
      </c>
      <c r="H686" s="93">
        <v>92136.5</v>
      </c>
      <c r="I686" s="93">
        <v>0</v>
      </c>
      <c r="J686" s="94">
        <f t="shared" si="11"/>
        <v>0</v>
      </c>
    </row>
    <row r="687" spans="1:10">
      <c r="A687" s="89" t="s">
        <v>1039</v>
      </c>
      <c r="B687" s="90">
        <v>906</v>
      </c>
      <c r="C687" s="91">
        <v>1</v>
      </c>
      <c r="D687" s="91">
        <v>11</v>
      </c>
      <c r="E687" s="92" t="s">
        <v>1038</v>
      </c>
      <c r="F687" s="90" t="s">
        <v>1040</v>
      </c>
      <c r="G687" s="95">
        <v>92136.5</v>
      </c>
      <c r="H687" s="95">
        <v>92136.5</v>
      </c>
      <c r="I687" s="95">
        <v>0</v>
      </c>
      <c r="J687" s="94">
        <f t="shared" si="11"/>
        <v>0</v>
      </c>
    </row>
    <row r="688" spans="1:10" ht="47.25">
      <c r="A688" s="89" t="s">
        <v>832</v>
      </c>
      <c r="B688" s="90">
        <v>906</v>
      </c>
      <c r="C688" s="91">
        <v>1</v>
      </c>
      <c r="D688" s="91">
        <v>11</v>
      </c>
      <c r="E688" s="92" t="s">
        <v>833</v>
      </c>
      <c r="F688" s="90"/>
      <c r="G688" s="93">
        <v>8085.5</v>
      </c>
      <c r="H688" s="93">
        <v>3129</v>
      </c>
      <c r="I688" s="93">
        <v>0</v>
      </c>
      <c r="J688" s="94">
        <f t="shared" si="11"/>
        <v>0</v>
      </c>
    </row>
    <row r="689" spans="1:10">
      <c r="A689" s="89" t="s">
        <v>1039</v>
      </c>
      <c r="B689" s="90">
        <v>906</v>
      </c>
      <c r="C689" s="91">
        <v>1</v>
      </c>
      <c r="D689" s="91">
        <v>11</v>
      </c>
      <c r="E689" s="92" t="s">
        <v>833</v>
      </c>
      <c r="F689" s="90" t="s">
        <v>1040</v>
      </c>
      <c r="G689" s="95">
        <v>8085.5</v>
      </c>
      <c r="H689" s="95">
        <v>3129</v>
      </c>
      <c r="I689" s="95">
        <v>0</v>
      </c>
      <c r="J689" s="94">
        <f t="shared" si="11"/>
        <v>0</v>
      </c>
    </row>
    <row r="690" spans="1:10">
      <c r="A690" s="89" t="s">
        <v>872</v>
      </c>
      <c r="B690" s="90">
        <v>906</v>
      </c>
      <c r="C690" s="91">
        <v>1</v>
      </c>
      <c r="D690" s="91">
        <v>11</v>
      </c>
      <c r="E690" s="92" t="s">
        <v>873</v>
      </c>
      <c r="F690" s="90"/>
      <c r="G690" s="93">
        <v>2544.8000000000002</v>
      </c>
      <c r="H690" s="93">
        <v>1149.4000000000001</v>
      </c>
      <c r="I690" s="93">
        <v>0</v>
      </c>
      <c r="J690" s="94">
        <f t="shared" si="11"/>
        <v>0</v>
      </c>
    </row>
    <row r="691" spans="1:10">
      <c r="A691" s="89" t="s">
        <v>1039</v>
      </c>
      <c r="B691" s="90">
        <v>906</v>
      </c>
      <c r="C691" s="91">
        <v>1</v>
      </c>
      <c r="D691" s="91">
        <v>11</v>
      </c>
      <c r="E691" s="92" t="s">
        <v>873</v>
      </c>
      <c r="F691" s="90" t="s">
        <v>1040</v>
      </c>
      <c r="G691" s="95">
        <v>2544.8000000000002</v>
      </c>
      <c r="H691" s="95">
        <v>1149.4000000000001</v>
      </c>
      <c r="I691" s="95">
        <v>0</v>
      </c>
      <c r="J691" s="94">
        <f t="shared" si="11"/>
        <v>0</v>
      </c>
    </row>
    <row r="692" spans="1:10">
      <c r="A692" s="89" t="s">
        <v>667</v>
      </c>
      <c r="B692" s="90">
        <v>906</v>
      </c>
      <c r="C692" s="91">
        <v>1</v>
      </c>
      <c r="D692" s="91">
        <v>13</v>
      </c>
      <c r="E692" s="92" t="s">
        <v>724</v>
      </c>
      <c r="F692" s="90" t="s">
        <v>724</v>
      </c>
      <c r="G692" s="93">
        <v>83926.399999999994</v>
      </c>
      <c r="H692" s="93">
        <v>83926.399999999994</v>
      </c>
      <c r="I692" s="93">
        <v>7774.3</v>
      </c>
      <c r="J692" s="94">
        <f t="shared" si="11"/>
        <v>9.3000000000000007</v>
      </c>
    </row>
    <row r="693" spans="1:10" ht="94.5">
      <c r="A693" s="89" t="s">
        <v>1631</v>
      </c>
      <c r="B693" s="90">
        <v>906</v>
      </c>
      <c r="C693" s="91">
        <v>1</v>
      </c>
      <c r="D693" s="91">
        <v>13</v>
      </c>
      <c r="E693" s="92" t="s">
        <v>1041</v>
      </c>
      <c r="F693" s="90" t="s">
        <v>724</v>
      </c>
      <c r="G693" s="93">
        <v>83626.399999999994</v>
      </c>
      <c r="H693" s="93">
        <v>83626.399999999994</v>
      </c>
      <c r="I693" s="93">
        <v>7593.3</v>
      </c>
      <c r="J693" s="94">
        <f t="shared" si="11"/>
        <v>9.1</v>
      </c>
    </row>
    <row r="694" spans="1:10" ht="94.5">
      <c r="A694" s="89" t="s">
        <v>828</v>
      </c>
      <c r="B694" s="90">
        <v>906</v>
      </c>
      <c r="C694" s="91">
        <v>1</v>
      </c>
      <c r="D694" s="91">
        <v>13</v>
      </c>
      <c r="E694" s="92" t="s">
        <v>1041</v>
      </c>
      <c r="F694" s="90" t="s">
        <v>829</v>
      </c>
      <c r="G694" s="95">
        <v>83626.399999999994</v>
      </c>
      <c r="H694" s="95">
        <v>83626.399999999994</v>
      </c>
      <c r="I694" s="95">
        <v>7593.3</v>
      </c>
      <c r="J694" s="94">
        <f t="shared" si="11"/>
        <v>9.1</v>
      </c>
    </row>
    <row r="695" spans="1:10" ht="94.5">
      <c r="A695" s="89" t="s">
        <v>1632</v>
      </c>
      <c r="B695" s="90">
        <v>906</v>
      </c>
      <c r="C695" s="91">
        <v>1</v>
      </c>
      <c r="D695" s="91">
        <v>13</v>
      </c>
      <c r="E695" s="92" t="s">
        <v>1046</v>
      </c>
      <c r="F695" s="90" t="s">
        <v>724</v>
      </c>
      <c r="G695" s="93">
        <v>300</v>
      </c>
      <c r="H695" s="93">
        <v>300</v>
      </c>
      <c r="I695" s="93">
        <v>181</v>
      </c>
      <c r="J695" s="94">
        <f t="shared" si="11"/>
        <v>60.3</v>
      </c>
    </row>
    <row r="696" spans="1:10" ht="31.5">
      <c r="A696" s="89" t="s">
        <v>740</v>
      </c>
      <c r="B696" s="90">
        <v>906</v>
      </c>
      <c r="C696" s="91">
        <v>1</v>
      </c>
      <c r="D696" s="91">
        <v>13</v>
      </c>
      <c r="E696" s="92" t="s">
        <v>1046</v>
      </c>
      <c r="F696" s="90" t="s">
        <v>741</v>
      </c>
      <c r="G696" s="95">
        <v>300</v>
      </c>
      <c r="H696" s="95">
        <v>300</v>
      </c>
      <c r="I696" s="95">
        <v>181</v>
      </c>
      <c r="J696" s="94">
        <f t="shared" si="11"/>
        <v>60.3</v>
      </c>
    </row>
    <row r="697" spans="1:10">
      <c r="A697" s="89" t="s">
        <v>957</v>
      </c>
      <c r="B697" s="90">
        <v>906</v>
      </c>
      <c r="C697" s="91">
        <v>4</v>
      </c>
      <c r="D697" s="91" t="s">
        <v>724</v>
      </c>
      <c r="E697" s="92" t="s">
        <v>724</v>
      </c>
      <c r="F697" s="90" t="s">
        <v>724</v>
      </c>
      <c r="G697" s="93">
        <v>64643.6</v>
      </c>
      <c r="H697" s="93">
        <v>64643.6</v>
      </c>
      <c r="I697" s="93">
        <v>63227.6</v>
      </c>
      <c r="J697" s="94">
        <f t="shared" si="11"/>
        <v>97.8</v>
      </c>
    </row>
    <row r="698" spans="1:10">
      <c r="A698" s="89" t="s">
        <v>684</v>
      </c>
      <c r="B698" s="90">
        <v>906</v>
      </c>
      <c r="C698" s="91">
        <v>4</v>
      </c>
      <c r="D698" s="91">
        <v>10</v>
      </c>
      <c r="E698" s="92" t="s">
        <v>724</v>
      </c>
      <c r="F698" s="90" t="s">
        <v>724</v>
      </c>
      <c r="G698" s="93">
        <v>64643.6</v>
      </c>
      <c r="H698" s="93">
        <v>64643.6</v>
      </c>
      <c r="I698" s="93">
        <v>63227.6</v>
      </c>
      <c r="J698" s="94">
        <f t="shared" si="11"/>
        <v>97.8</v>
      </c>
    </row>
    <row r="699" spans="1:10" ht="110.25">
      <c r="A699" s="89" t="s">
        <v>1633</v>
      </c>
      <c r="B699" s="90">
        <v>906</v>
      </c>
      <c r="C699" s="91">
        <v>4</v>
      </c>
      <c r="D699" s="91">
        <v>10</v>
      </c>
      <c r="E699" s="92" t="s">
        <v>1050</v>
      </c>
      <c r="F699" s="90" t="s">
        <v>724</v>
      </c>
      <c r="G699" s="93">
        <v>64643.6</v>
      </c>
      <c r="H699" s="93">
        <v>64643.6</v>
      </c>
      <c r="I699" s="93">
        <v>63227.6</v>
      </c>
      <c r="J699" s="94">
        <f t="shared" si="11"/>
        <v>97.8</v>
      </c>
    </row>
    <row r="700" spans="1:10" ht="63">
      <c r="A700" s="89" t="s">
        <v>738</v>
      </c>
      <c r="B700" s="90">
        <v>906</v>
      </c>
      <c r="C700" s="91">
        <v>4</v>
      </c>
      <c r="D700" s="91">
        <v>10</v>
      </c>
      <c r="E700" s="92" t="s">
        <v>1050</v>
      </c>
      <c r="F700" s="90" t="s">
        <v>739</v>
      </c>
      <c r="G700" s="95">
        <v>9515.2000000000007</v>
      </c>
      <c r="H700" s="95">
        <v>9515.2000000000007</v>
      </c>
      <c r="I700" s="95">
        <v>9515.2000000000007</v>
      </c>
      <c r="J700" s="94">
        <f t="shared" si="11"/>
        <v>100</v>
      </c>
    </row>
    <row r="701" spans="1:10">
      <c r="A701" s="89" t="s">
        <v>735</v>
      </c>
      <c r="B701" s="90">
        <v>906</v>
      </c>
      <c r="C701" s="91">
        <v>4</v>
      </c>
      <c r="D701" s="91">
        <v>10</v>
      </c>
      <c r="E701" s="92" t="s">
        <v>1050</v>
      </c>
      <c r="F701" s="90" t="s">
        <v>736</v>
      </c>
      <c r="G701" s="95">
        <v>55128.4</v>
      </c>
      <c r="H701" s="95">
        <v>55128.4</v>
      </c>
      <c r="I701" s="95">
        <v>53712.4</v>
      </c>
      <c r="J701" s="94">
        <f t="shared" si="11"/>
        <v>97.4</v>
      </c>
    </row>
    <row r="702" spans="1:10">
      <c r="A702" s="89" t="s">
        <v>725</v>
      </c>
      <c r="B702" s="90">
        <v>906</v>
      </c>
      <c r="C702" s="91">
        <v>7</v>
      </c>
      <c r="D702" s="91" t="s">
        <v>724</v>
      </c>
      <c r="E702" s="92" t="s">
        <v>724</v>
      </c>
      <c r="F702" s="90" t="s">
        <v>724</v>
      </c>
      <c r="G702" s="93">
        <v>12224.6</v>
      </c>
      <c r="H702" s="93">
        <v>12224.6</v>
      </c>
      <c r="I702" s="93">
        <v>630.79999999999995</v>
      </c>
      <c r="J702" s="94">
        <f t="shared" si="11"/>
        <v>5.2</v>
      </c>
    </row>
    <row r="703" spans="1:10">
      <c r="A703" s="89" t="s">
        <v>693</v>
      </c>
      <c r="B703" s="90">
        <v>906</v>
      </c>
      <c r="C703" s="91">
        <v>7</v>
      </c>
      <c r="D703" s="91">
        <v>2</v>
      </c>
      <c r="E703" s="92" t="s">
        <v>724</v>
      </c>
      <c r="F703" s="90" t="s">
        <v>724</v>
      </c>
      <c r="G703" s="93">
        <v>11440.5</v>
      </c>
      <c r="H703" s="93">
        <v>11440.5</v>
      </c>
      <c r="I703" s="93">
        <v>0</v>
      </c>
      <c r="J703" s="94">
        <f t="shared" si="11"/>
        <v>0</v>
      </c>
    </row>
    <row r="704" spans="1:10">
      <c r="A704" s="89" t="s">
        <v>1051</v>
      </c>
      <c r="B704" s="90">
        <v>906</v>
      </c>
      <c r="C704" s="91">
        <v>7</v>
      </c>
      <c r="D704" s="91">
        <v>2</v>
      </c>
      <c r="E704" s="92" t="s">
        <v>1052</v>
      </c>
      <c r="F704" s="90"/>
      <c r="G704" s="93">
        <v>11440.5</v>
      </c>
      <c r="H704" s="93">
        <v>11440.5</v>
      </c>
      <c r="I704" s="93">
        <v>0</v>
      </c>
      <c r="J704" s="94">
        <f t="shared" si="11"/>
        <v>0</v>
      </c>
    </row>
    <row r="705" spans="1:10" ht="31.5">
      <c r="A705" s="89" t="s">
        <v>801</v>
      </c>
      <c r="B705" s="90">
        <v>906</v>
      </c>
      <c r="C705" s="91">
        <v>7</v>
      </c>
      <c r="D705" s="91">
        <v>2</v>
      </c>
      <c r="E705" s="92" t="s">
        <v>1052</v>
      </c>
      <c r="F705" s="90" t="s">
        <v>802</v>
      </c>
      <c r="G705" s="95">
        <v>11440.5</v>
      </c>
      <c r="H705" s="95">
        <v>11440.5</v>
      </c>
      <c r="I705" s="95">
        <v>0</v>
      </c>
      <c r="J705" s="94">
        <f t="shared" si="11"/>
        <v>0</v>
      </c>
    </row>
    <row r="706" spans="1:10" ht="31.5">
      <c r="A706" s="89" t="s">
        <v>695</v>
      </c>
      <c r="B706" s="90">
        <v>906</v>
      </c>
      <c r="C706" s="91">
        <v>7</v>
      </c>
      <c r="D706" s="91">
        <v>5</v>
      </c>
      <c r="E706" s="92" t="s">
        <v>724</v>
      </c>
      <c r="F706" s="90" t="s">
        <v>724</v>
      </c>
      <c r="G706" s="93">
        <v>784.1</v>
      </c>
      <c r="H706" s="93">
        <v>784.1</v>
      </c>
      <c r="I706" s="93">
        <v>630.79999999999995</v>
      </c>
      <c r="J706" s="94">
        <f t="shared" si="11"/>
        <v>80.400000000000006</v>
      </c>
    </row>
    <row r="707" spans="1:10" ht="63">
      <c r="A707" s="97" t="s">
        <v>1634</v>
      </c>
      <c r="B707" s="90">
        <v>906</v>
      </c>
      <c r="C707" s="91">
        <v>7</v>
      </c>
      <c r="D707" s="91">
        <v>5</v>
      </c>
      <c r="E707" s="92" t="s">
        <v>1053</v>
      </c>
      <c r="F707" s="90"/>
      <c r="G707" s="93">
        <v>784.1</v>
      </c>
      <c r="H707" s="93">
        <v>784.1</v>
      </c>
      <c r="I707" s="93">
        <v>630.79999999999995</v>
      </c>
      <c r="J707" s="94">
        <f t="shared" si="11"/>
        <v>80.400000000000006</v>
      </c>
    </row>
    <row r="708" spans="1:10" ht="31.5">
      <c r="A708" s="89" t="s">
        <v>790</v>
      </c>
      <c r="B708" s="90">
        <v>906</v>
      </c>
      <c r="C708" s="91">
        <v>7</v>
      </c>
      <c r="D708" s="91">
        <v>5</v>
      </c>
      <c r="E708" s="92" t="s">
        <v>1053</v>
      </c>
      <c r="F708" s="90" t="s">
        <v>791</v>
      </c>
      <c r="G708" s="95">
        <v>594.1</v>
      </c>
      <c r="H708" s="95">
        <v>594.1</v>
      </c>
      <c r="I708" s="95">
        <v>499.6</v>
      </c>
      <c r="J708" s="94">
        <f t="shared" si="11"/>
        <v>84.1</v>
      </c>
    </row>
    <row r="709" spans="1:10" ht="31.5">
      <c r="A709" s="89" t="s">
        <v>740</v>
      </c>
      <c r="B709" s="90">
        <v>906</v>
      </c>
      <c r="C709" s="91">
        <v>7</v>
      </c>
      <c r="D709" s="91">
        <v>5</v>
      </c>
      <c r="E709" s="92" t="s">
        <v>1053</v>
      </c>
      <c r="F709" s="90" t="s">
        <v>741</v>
      </c>
      <c r="G709" s="95">
        <v>190</v>
      </c>
      <c r="H709" s="95">
        <v>190</v>
      </c>
      <c r="I709" s="95">
        <v>131.19999999999999</v>
      </c>
      <c r="J709" s="94">
        <f t="shared" si="11"/>
        <v>69.099999999999994</v>
      </c>
    </row>
    <row r="710" spans="1:10">
      <c r="A710" s="89" t="s">
        <v>951</v>
      </c>
      <c r="B710" s="90">
        <v>906</v>
      </c>
      <c r="C710" s="91">
        <v>10</v>
      </c>
      <c r="D710" s="91" t="s">
        <v>724</v>
      </c>
      <c r="E710" s="92" t="s">
        <v>724</v>
      </c>
      <c r="F710" s="90" t="s">
        <v>724</v>
      </c>
      <c r="G710" s="93">
        <v>10877</v>
      </c>
      <c r="H710" s="93">
        <v>11993.9</v>
      </c>
      <c r="I710" s="93">
        <v>11938</v>
      </c>
      <c r="J710" s="94">
        <f t="shared" si="11"/>
        <v>99.5</v>
      </c>
    </row>
    <row r="711" spans="1:10">
      <c r="A711" s="89" t="s">
        <v>709</v>
      </c>
      <c r="B711" s="90">
        <v>906</v>
      </c>
      <c r="C711" s="91">
        <v>10</v>
      </c>
      <c r="D711" s="91">
        <v>3</v>
      </c>
      <c r="E711" s="92" t="s">
        <v>724</v>
      </c>
      <c r="F711" s="90" t="s">
        <v>724</v>
      </c>
      <c r="G711" s="93">
        <v>10877</v>
      </c>
      <c r="H711" s="93">
        <v>11993.9</v>
      </c>
      <c r="I711" s="93">
        <v>11938</v>
      </c>
      <c r="J711" s="94">
        <f t="shared" si="11"/>
        <v>99.5</v>
      </c>
    </row>
    <row r="712" spans="1:10" ht="47.25">
      <c r="A712" s="89" t="s">
        <v>767</v>
      </c>
      <c r="B712" s="90">
        <v>906</v>
      </c>
      <c r="C712" s="91">
        <v>10</v>
      </c>
      <c r="D712" s="91">
        <v>3</v>
      </c>
      <c r="E712" s="92" t="s">
        <v>768</v>
      </c>
      <c r="F712" s="90" t="s">
        <v>724</v>
      </c>
      <c r="G712" s="93">
        <v>8419.7999999999993</v>
      </c>
      <c r="H712" s="93">
        <v>9536.7000000000007</v>
      </c>
      <c r="I712" s="93">
        <v>9536.7000000000007</v>
      </c>
      <c r="J712" s="94">
        <f t="shared" si="11"/>
        <v>100</v>
      </c>
    </row>
    <row r="713" spans="1:10" ht="31.5">
      <c r="A713" s="89" t="s">
        <v>728</v>
      </c>
      <c r="B713" s="90">
        <v>906</v>
      </c>
      <c r="C713" s="91">
        <v>10</v>
      </c>
      <c r="D713" s="91">
        <v>3</v>
      </c>
      <c r="E713" s="92" t="s">
        <v>768</v>
      </c>
      <c r="F713" s="90" t="s">
        <v>729</v>
      </c>
      <c r="G713" s="95">
        <v>8419.7999999999993</v>
      </c>
      <c r="H713" s="95">
        <v>9536.7000000000007</v>
      </c>
      <c r="I713" s="95">
        <v>9536.7000000000007</v>
      </c>
      <c r="J713" s="94">
        <f t="shared" si="11"/>
        <v>100</v>
      </c>
    </row>
    <row r="714" spans="1:10" ht="31.5">
      <c r="A714" s="96" t="s">
        <v>1033</v>
      </c>
      <c r="B714" s="90">
        <v>906</v>
      </c>
      <c r="C714" s="91">
        <v>10</v>
      </c>
      <c r="D714" s="91">
        <v>3</v>
      </c>
      <c r="E714" s="92" t="s">
        <v>1034</v>
      </c>
      <c r="F714" s="90" t="s">
        <v>724</v>
      </c>
      <c r="G714" s="93">
        <v>2457.1999999999998</v>
      </c>
      <c r="H714" s="93">
        <v>2457.1999999999998</v>
      </c>
      <c r="I714" s="93">
        <v>2401.3000000000002</v>
      </c>
      <c r="J714" s="94">
        <f t="shared" si="11"/>
        <v>97.7</v>
      </c>
    </row>
    <row r="715" spans="1:10">
      <c r="A715" s="89" t="s">
        <v>940</v>
      </c>
      <c r="B715" s="90">
        <v>906</v>
      </c>
      <c r="C715" s="91">
        <v>10</v>
      </c>
      <c r="D715" s="91">
        <v>3</v>
      </c>
      <c r="E715" s="92" t="s">
        <v>1034</v>
      </c>
      <c r="F715" s="90" t="s">
        <v>941</v>
      </c>
      <c r="G715" s="95">
        <v>2457.1999999999998</v>
      </c>
      <c r="H715" s="95">
        <v>2457.1999999999998</v>
      </c>
      <c r="I715" s="95">
        <v>2401.3000000000002</v>
      </c>
      <c r="J715" s="94">
        <f t="shared" si="11"/>
        <v>97.7</v>
      </c>
    </row>
    <row r="716" spans="1:10">
      <c r="A716" s="89" t="s">
        <v>1054</v>
      </c>
      <c r="B716" s="90">
        <v>906</v>
      </c>
      <c r="C716" s="91">
        <v>13</v>
      </c>
      <c r="D716" s="91" t="s">
        <v>724</v>
      </c>
      <c r="E716" s="92" t="s">
        <v>724</v>
      </c>
      <c r="F716" s="90" t="s">
        <v>724</v>
      </c>
      <c r="G716" s="93">
        <v>78522</v>
      </c>
      <c r="H716" s="93">
        <v>78522</v>
      </c>
      <c r="I716" s="93">
        <v>35940.300000000003</v>
      </c>
      <c r="J716" s="94">
        <f t="shared" si="11"/>
        <v>45.8</v>
      </c>
    </row>
    <row r="717" spans="1:10" ht="31.5">
      <c r="A717" s="89" t="s">
        <v>717</v>
      </c>
      <c r="B717" s="90">
        <v>906</v>
      </c>
      <c r="C717" s="91">
        <v>13</v>
      </c>
      <c r="D717" s="91">
        <v>1</v>
      </c>
      <c r="E717" s="92" t="s">
        <v>724</v>
      </c>
      <c r="F717" s="90" t="s">
        <v>724</v>
      </c>
      <c r="G717" s="93">
        <v>78522</v>
      </c>
      <c r="H717" s="93">
        <v>78522</v>
      </c>
      <c r="I717" s="93">
        <v>35940.300000000003</v>
      </c>
      <c r="J717" s="94">
        <f t="shared" si="11"/>
        <v>45.8</v>
      </c>
    </row>
    <row r="718" spans="1:10" ht="94.5">
      <c r="A718" s="89" t="s">
        <v>1631</v>
      </c>
      <c r="B718" s="90">
        <v>906</v>
      </c>
      <c r="C718" s="91">
        <v>13</v>
      </c>
      <c r="D718" s="91">
        <v>1</v>
      </c>
      <c r="E718" s="92" t="s">
        <v>1041</v>
      </c>
      <c r="F718" s="90" t="s">
        <v>724</v>
      </c>
      <c r="G718" s="93">
        <v>78522</v>
      </c>
      <c r="H718" s="93">
        <v>78522</v>
      </c>
      <c r="I718" s="93">
        <v>35940.300000000003</v>
      </c>
      <c r="J718" s="94">
        <f t="shared" si="11"/>
        <v>45.8</v>
      </c>
    </row>
    <row r="719" spans="1:10" ht="31.5">
      <c r="A719" s="89" t="s">
        <v>1055</v>
      </c>
      <c r="B719" s="90">
        <v>906</v>
      </c>
      <c r="C719" s="91">
        <v>13</v>
      </c>
      <c r="D719" s="91">
        <v>1</v>
      </c>
      <c r="E719" s="92" t="s">
        <v>1041</v>
      </c>
      <c r="F719" s="90" t="s">
        <v>1056</v>
      </c>
      <c r="G719" s="95">
        <v>78522</v>
      </c>
      <c r="H719" s="95">
        <v>78522</v>
      </c>
      <c r="I719" s="95">
        <v>35940.300000000003</v>
      </c>
      <c r="J719" s="94">
        <f t="shared" si="11"/>
        <v>45.8</v>
      </c>
    </row>
    <row r="720" spans="1:10">
      <c r="A720" s="104" t="s">
        <v>1462</v>
      </c>
      <c r="B720" s="90">
        <v>906</v>
      </c>
      <c r="C720" s="91" t="s">
        <v>724</v>
      </c>
      <c r="D720" s="91"/>
      <c r="E720" s="92"/>
      <c r="F720" s="90"/>
      <c r="G720" s="93">
        <v>1481129.6</v>
      </c>
      <c r="H720" s="93">
        <v>1481129.6</v>
      </c>
      <c r="I720" s="93">
        <v>1481129.4</v>
      </c>
      <c r="J720" s="94">
        <f t="shared" si="11"/>
        <v>100</v>
      </c>
    </row>
    <row r="721" spans="1:10">
      <c r="A721" s="104" t="s">
        <v>837</v>
      </c>
      <c r="B721" s="90">
        <v>906</v>
      </c>
      <c r="C721" s="91">
        <v>1</v>
      </c>
      <c r="D721" s="91"/>
      <c r="E721" s="92"/>
      <c r="F721" s="90"/>
      <c r="G721" s="93">
        <v>13996.5</v>
      </c>
      <c r="H721" s="93">
        <v>13996.5</v>
      </c>
      <c r="I721" s="93">
        <v>13996.5</v>
      </c>
      <c r="J721" s="94">
        <f t="shared" si="11"/>
        <v>100</v>
      </c>
    </row>
    <row r="722" spans="1:10">
      <c r="A722" s="104" t="s">
        <v>655</v>
      </c>
      <c r="B722" s="90">
        <v>906</v>
      </c>
      <c r="C722" s="91">
        <v>1</v>
      </c>
      <c r="D722" s="91">
        <v>4</v>
      </c>
      <c r="E722" s="92" t="s">
        <v>724</v>
      </c>
      <c r="F722" s="90" t="s">
        <v>724</v>
      </c>
      <c r="G722" s="93">
        <v>11184</v>
      </c>
      <c r="H722" s="93">
        <v>11184</v>
      </c>
      <c r="I722" s="93">
        <v>11184</v>
      </c>
      <c r="J722" s="94">
        <f t="shared" si="11"/>
        <v>100</v>
      </c>
    </row>
    <row r="723" spans="1:10" ht="110.25">
      <c r="A723" s="89" t="s">
        <v>1635</v>
      </c>
      <c r="B723" s="90">
        <v>906</v>
      </c>
      <c r="C723" s="91">
        <v>1</v>
      </c>
      <c r="D723" s="91">
        <v>4</v>
      </c>
      <c r="E723" s="92" t="s">
        <v>1636</v>
      </c>
      <c r="F723" s="90" t="s">
        <v>724</v>
      </c>
      <c r="G723" s="93">
        <v>11184</v>
      </c>
      <c r="H723" s="93">
        <v>11184</v>
      </c>
      <c r="I723" s="93">
        <v>11184</v>
      </c>
      <c r="J723" s="94">
        <f t="shared" si="11"/>
        <v>100</v>
      </c>
    </row>
    <row r="724" spans="1:10">
      <c r="A724" s="89" t="s">
        <v>913</v>
      </c>
      <c r="B724" s="90">
        <v>906</v>
      </c>
      <c r="C724" s="91">
        <v>1</v>
      </c>
      <c r="D724" s="91">
        <v>4</v>
      </c>
      <c r="E724" s="92" t="s">
        <v>1636</v>
      </c>
      <c r="F724" s="90" t="s">
        <v>914</v>
      </c>
      <c r="G724" s="95">
        <v>11184</v>
      </c>
      <c r="H724" s="95">
        <v>11184</v>
      </c>
      <c r="I724" s="95">
        <v>11184</v>
      </c>
      <c r="J724" s="94">
        <f t="shared" si="11"/>
        <v>100</v>
      </c>
    </row>
    <row r="725" spans="1:10">
      <c r="A725" s="89" t="s">
        <v>667</v>
      </c>
      <c r="B725" s="90">
        <v>906</v>
      </c>
      <c r="C725" s="91">
        <v>1</v>
      </c>
      <c r="D725" s="91">
        <v>13</v>
      </c>
      <c r="E725" s="92"/>
      <c r="F725" s="90"/>
      <c r="G725" s="93">
        <v>2812.5</v>
      </c>
      <c r="H725" s="93">
        <v>2812.5</v>
      </c>
      <c r="I725" s="93">
        <v>2812.5</v>
      </c>
      <c r="J725" s="94">
        <f t="shared" si="11"/>
        <v>100</v>
      </c>
    </row>
    <row r="726" spans="1:10" ht="110.25">
      <c r="A726" s="89" t="s">
        <v>1042</v>
      </c>
      <c r="B726" s="90">
        <v>906</v>
      </c>
      <c r="C726" s="91">
        <v>1</v>
      </c>
      <c r="D726" s="91">
        <v>13</v>
      </c>
      <c r="E726" s="92" t="s">
        <v>1043</v>
      </c>
      <c r="F726" s="90" t="s">
        <v>724</v>
      </c>
      <c r="G726" s="93">
        <v>775.4</v>
      </c>
      <c r="H726" s="93">
        <v>775.4</v>
      </c>
      <c r="I726" s="93">
        <v>775.4</v>
      </c>
      <c r="J726" s="94">
        <f t="shared" si="11"/>
        <v>100</v>
      </c>
    </row>
    <row r="727" spans="1:10">
      <c r="A727" s="89" t="s">
        <v>913</v>
      </c>
      <c r="B727" s="90">
        <v>906</v>
      </c>
      <c r="C727" s="91">
        <v>1</v>
      </c>
      <c r="D727" s="91">
        <v>13</v>
      </c>
      <c r="E727" s="92" t="s">
        <v>1043</v>
      </c>
      <c r="F727" s="90" t="s">
        <v>914</v>
      </c>
      <c r="G727" s="95">
        <v>775.4</v>
      </c>
      <c r="H727" s="95">
        <v>775.4</v>
      </c>
      <c r="I727" s="95">
        <v>775.4</v>
      </c>
      <c r="J727" s="94">
        <f t="shared" si="11"/>
        <v>100</v>
      </c>
    </row>
    <row r="728" spans="1:10" ht="141.75">
      <c r="A728" s="89" t="s">
        <v>1044</v>
      </c>
      <c r="B728" s="90">
        <v>906</v>
      </c>
      <c r="C728" s="91">
        <v>1</v>
      </c>
      <c r="D728" s="91">
        <v>13</v>
      </c>
      <c r="E728" s="92" t="s">
        <v>1045</v>
      </c>
      <c r="F728" s="90" t="s">
        <v>724</v>
      </c>
      <c r="G728" s="93">
        <v>2037.1</v>
      </c>
      <c r="H728" s="93">
        <v>2037.1</v>
      </c>
      <c r="I728" s="93">
        <v>2037.1</v>
      </c>
      <c r="J728" s="94">
        <f t="shared" si="11"/>
        <v>100</v>
      </c>
    </row>
    <row r="729" spans="1:10">
      <c r="A729" s="89" t="s">
        <v>913</v>
      </c>
      <c r="B729" s="90">
        <v>906</v>
      </c>
      <c r="C729" s="91">
        <v>1</v>
      </c>
      <c r="D729" s="91">
        <v>13</v>
      </c>
      <c r="E729" s="92" t="s">
        <v>1045</v>
      </c>
      <c r="F729" s="90" t="s">
        <v>914</v>
      </c>
      <c r="G729" s="95">
        <v>2037.1</v>
      </c>
      <c r="H729" s="95">
        <v>2037.1</v>
      </c>
      <c r="I729" s="95">
        <v>2037.1</v>
      </c>
      <c r="J729" s="94">
        <f t="shared" si="11"/>
        <v>100</v>
      </c>
    </row>
    <row r="730" spans="1:10">
      <c r="A730" s="89" t="s">
        <v>1047</v>
      </c>
      <c r="B730" s="90">
        <v>906</v>
      </c>
      <c r="C730" s="91">
        <v>2</v>
      </c>
      <c r="D730" s="91" t="s">
        <v>724</v>
      </c>
      <c r="E730" s="92" t="s">
        <v>724</v>
      </c>
      <c r="F730" s="90" t="s">
        <v>724</v>
      </c>
      <c r="G730" s="93">
        <v>6112.5</v>
      </c>
      <c r="H730" s="93">
        <v>6112.5</v>
      </c>
      <c r="I730" s="93">
        <v>6112.3</v>
      </c>
      <c r="J730" s="94">
        <f t="shared" ref="J730:J793" si="12">I730*100/H730</f>
        <v>100</v>
      </c>
    </row>
    <row r="731" spans="1:10">
      <c r="A731" s="89" t="s">
        <v>670</v>
      </c>
      <c r="B731" s="90">
        <v>906</v>
      </c>
      <c r="C731" s="91">
        <v>2</v>
      </c>
      <c r="D731" s="91">
        <v>3</v>
      </c>
      <c r="E731" s="92" t="s">
        <v>724</v>
      </c>
      <c r="F731" s="90" t="s">
        <v>724</v>
      </c>
      <c r="G731" s="93">
        <v>6112.5</v>
      </c>
      <c r="H731" s="93">
        <v>6112.5</v>
      </c>
      <c r="I731" s="93">
        <v>6112.3</v>
      </c>
      <c r="J731" s="94">
        <f t="shared" si="12"/>
        <v>100</v>
      </c>
    </row>
    <row r="732" spans="1:10" ht="94.5">
      <c r="A732" s="89" t="s">
        <v>1048</v>
      </c>
      <c r="B732" s="90">
        <v>906</v>
      </c>
      <c r="C732" s="91">
        <v>2</v>
      </c>
      <c r="D732" s="91">
        <v>3</v>
      </c>
      <c r="E732" s="92" t="s">
        <v>1049</v>
      </c>
      <c r="F732" s="90" t="s">
        <v>724</v>
      </c>
      <c r="G732" s="93">
        <v>6112.5</v>
      </c>
      <c r="H732" s="93">
        <v>6112.5</v>
      </c>
      <c r="I732" s="93">
        <v>6112.3</v>
      </c>
      <c r="J732" s="94">
        <f t="shared" si="12"/>
        <v>100</v>
      </c>
    </row>
    <row r="733" spans="1:10">
      <c r="A733" s="89" t="s">
        <v>913</v>
      </c>
      <c r="B733" s="90">
        <v>906</v>
      </c>
      <c r="C733" s="91">
        <v>2</v>
      </c>
      <c r="D733" s="91">
        <v>3</v>
      </c>
      <c r="E733" s="92" t="s">
        <v>1049</v>
      </c>
      <c r="F733" s="90" t="s">
        <v>914</v>
      </c>
      <c r="G733" s="95">
        <v>6112.5</v>
      </c>
      <c r="H733" s="95">
        <v>6112.5</v>
      </c>
      <c r="I733" s="95">
        <v>6112.3</v>
      </c>
      <c r="J733" s="94">
        <f t="shared" si="12"/>
        <v>100</v>
      </c>
    </row>
    <row r="734" spans="1:10" ht="47.25">
      <c r="A734" s="100" t="s">
        <v>1637</v>
      </c>
      <c r="B734" s="90">
        <v>906</v>
      </c>
      <c r="C734" s="91">
        <v>14</v>
      </c>
      <c r="D734" s="91" t="s">
        <v>724</v>
      </c>
      <c r="E734" s="92" t="s">
        <v>724</v>
      </c>
      <c r="F734" s="90" t="s">
        <v>724</v>
      </c>
      <c r="G734" s="93">
        <v>1461020.6</v>
      </c>
      <c r="H734" s="93">
        <v>1461020.6</v>
      </c>
      <c r="I734" s="93">
        <v>1461020.6</v>
      </c>
      <c r="J734" s="94">
        <f t="shared" si="12"/>
        <v>100</v>
      </c>
    </row>
    <row r="735" spans="1:10" ht="47.25">
      <c r="A735" s="89" t="s">
        <v>718</v>
      </c>
      <c r="B735" s="90">
        <v>906</v>
      </c>
      <c r="C735" s="91">
        <v>14</v>
      </c>
      <c r="D735" s="91">
        <v>1</v>
      </c>
      <c r="E735" s="92" t="s">
        <v>724</v>
      </c>
      <c r="F735" s="90" t="s">
        <v>724</v>
      </c>
      <c r="G735" s="93">
        <v>1135803.7</v>
      </c>
      <c r="H735" s="93">
        <v>1135803.7</v>
      </c>
      <c r="I735" s="93">
        <v>1135803.7</v>
      </c>
      <c r="J735" s="94">
        <f t="shared" si="12"/>
        <v>100</v>
      </c>
    </row>
    <row r="736" spans="1:10" ht="126">
      <c r="A736" s="89" t="s">
        <v>1059</v>
      </c>
      <c r="B736" s="90">
        <v>906</v>
      </c>
      <c r="C736" s="91">
        <v>14</v>
      </c>
      <c r="D736" s="91">
        <v>1</v>
      </c>
      <c r="E736" s="92" t="s">
        <v>1060</v>
      </c>
      <c r="F736" s="90" t="s">
        <v>724</v>
      </c>
      <c r="G736" s="93">
        <v>1135803.7</v>
      </c>
      <c r="H736" s="93">
        <v>1135803.7</v>
      </c>
      <c r="I736" s="93">
        <v>1135803.7</v>
      </c>
      <c r="J736" s="94">
        <f t="shared" si="12"/>
        <v>100</v>
      </c>
    </row>
    <row r="737" spans="1:10">
      <c r="A737" s="89" t="s">
        <v>1057</v>
      </c>
      <c r="B737" s="90">
        <v>906</v>
      </c>
      <c r="C737" s="91">
        <v>14</v>
      </c>
      <c r="D737" s="91">
        <v>1</v>
      </c>
      <c r="E737" s="92" t="s">
        <v>1060</v>
      </c>
      <c r="F737" s="90" t="s">
        <v>1058</v>
      </c>
      <c r="G737" s="95">
        <v>1135803.7</v>
      </c>
      <c r="H737" s="95">
        <v>1135803.7</v>
      </c>
      <c r="I737" s="95">
        <v>1135803.7</v>
      </c>
      <c r="J737" s="94">
        <f t="shared" si="12"/>
        <v>100</v>
      </c>
    </row>
    <row r="738" spans="1:10">
      <c r="A738" s="89" t="s">
        <v>719</v>
      </c>
      <c r="B738" s="90">
        <v>906</v>
      </c>
      <c r="C738" s="91">
        <v>14</v>
      </c>
      <c r="D738" s="91">
        <v>2</v>
      </c>
      <c r="E738" s="92" t="s">
        <v>724</v>
      </c>
      <c r="F738" s="90" t="s">
        <v>724</v>
      </c>
      <c r="G738" s="93">
        <v>277264.90000000002</v>
      </c>
      <c r="H738" s="93">
        <v>277264.90000000002</v>
      </c>
      <c r="I738" s="93">
        <v>277264.90000000002</v>
      </c>
      <c r="J738" s="94">
        <f t="shared" si="12"/>
        <v>100</v>
      </c>
    </row>
    <row r="739" spans="1:10" ht="94.5">
      <c r="A739" s="89" t="s">
        <v>1061</v>
      </c>
      <c r="B739" s="90">
        <v>906</v>
      </c>
      <c r="C739" s="91">
        <v>14</v>
      </c>
      <c r="D739" s="91">
        <v>2</v>
      </c>
      <c r="E739" s="92" t="s">
        <v>1062</v>
      </c>
      <c r="F739" s="90" t="s">
        <v>724</v>
      </c>
      <c r="G739" s="93">
        <v>277264.90000000002</v>
      </c>
      <c r="H739" s="93">
        <v>277264.90000000002</v>
      </c>
      <c r="I739" s="93">
        <v>277264.90000000002</v>
      </c>
      <c r="J739" s="94">
        <f t="shared" si="12"/>
        <v>100</v>
      </c>
    </row>
    <row r="740" spans="1:10">
      <c r="A740" s="89" t="s">
        <v>719</v>
      </c>
      <c r="B740" s="90">
        <v>906</v>
      </c>
      <c r="C740" s="91">
        <v>14</v>
      </c>
      <c r="D740" s="91">
        <v>2</v>
      </c>
      <c r="E740" s="92" t="s">
        <v>1062</v>
      </c>
      <c r="F740" s="90" t="s">
        <v>1063</v>
      </c>
      <c r="G740" s="95">
        <v>277264.90000000002</v>
      </c>
      <c r="H740" s="95">
        <v>277264.90000000002</v>
      </c>
      <c r="I740" s="95">
        <v>277264.90000000002</v>
      </c>
      <c r="J740" s="94">
        <f t="shared" si="12"/>
        <v>100</v>
      </c>
    </row>
    <row r="741" spans="1:10">
      <c r="A741" s="89" t="s">
        <v>720</v>
      </c>
      <c r="B741" s="90">
        <v>906</v>
      </c>
      <c r="C741" s="91">
        <v>14</v>
      </c>
      <c r="D741" s="91">
        <v>3</v>
      </c>
      <c r="E741" s="92" t="s">
        <v>724</v>
      </c>
      <c r="F741" s="90" t="s">
        <v>724</v>
      </c>
      <c r="G741" s="93">
        <v>47952</v>
      </c>
      <c r="H741" s="93">
        <v>47952</v>
      </c>
      <c r="I741" s="93">
        <v>47952</v>
      </c>
      <c r="J741" s="94">
        <f t="shared" si="12"/>
        <v>100</v>
      </c>
    </row>
    <row r="742" spans="1:10" ht="141.75">
      <c r="A742" s="89" t="s">
        <v>1638</v>
      </c>
      <c r="B742" s="90">
        <v>906</v>
      </c>
      <c r="C742" s="91">
        <v>14</v>
      </c>
      <c r="D742" s="91">
        <v>3</v>
      </c>
      <c r="E742" s="92" t="s">
        <v>1639</v>
      </c>
      <c r="F742" s="90" t="s">
        <v>724</v>
      </c>
      <c r="G742" s="93">
        <v>47952</v>
      </c>
      <c r="H742" s="93">
        <v>47952</v>
      </c>
      <c r="I742" s="93">
        <v>47952</v>
      </c>
      <c r="J742" s="94">
        <f t="shared" si="12"/>
        <v>100</v>
      </c>
    </row>
    <row r="743" spans="1:10">
      <c r="A743" s="89" t="s">
        <v>913</v>
      </c>
      <c r="B743" s="90">
        <v>906</v>
      </c>
      <c r="C743" s="91">
        <v>14</v>
      </c>
      <c r="D743" s="91">
        <v>3</v>
      </c>
      <c r="E743" s="92" t="s">
        <v>1639</v>
      </c>
      <c r="F743" s="90" t="s">
        <v>914</v>
      </c>
      <c r="G743" s="95">
        <v>47952</v>
      </c>
      <c r="H743" s="95">
        <v>47952</v>
      </c>
      <c r="I743" s="95">
        <v>47952</v>
      </c>
      <c r="J743" s="94">
        <f t="shared" si="12"/>
        <v>100</v>
      </c>
    </row>
    <row r="744" spans="1:10">
      <c r="A744" s="89" t="s">
        <v>553</v>
      </c>
      <c r="B744" s="90">
        <v>907</v>
      </c>
      <c r="C744" s="91" t="s">
        <v>724</v>
      </c>
      <c r="D744" s="91" t="s">
        <v>724</v>
      </c>
      <c r="E744" s="92" t="s">
        <v>724</v>
      </c>
      <c r="F744" s="90" t="s">
        <v>724</v>
      </c>
      <c r="G744" s="93">
        <v>3856823.2</v>
      </c>
      <c r="H744" s="93">
        <v>3856823.2</v>
      </c>
      <c r="I744" s="93">
        <v>3043981.5</v>
      </c>
      <c r="J744" s="94">
        <f t="shared" si="12"/>
        <v>78.900000000000006</v>
      </c>
    </row>
    <row r="745" spans="1:10" ht="31.5">
      <c r="A745" s="89" t="s">
        <v>1067</v>
      </c>
      <c r="B745" s="90">
        <v>907</v>
      </c>
      <c r="C745" s="91">
        <v>3</v>
      </c>
      <c r="D745" s="91" t="s">
        <v>724</v>
      </c>
      <c r="E745" s="92" t="s">
        <v>724</v>
      </c>
      <c r="F745" s="90" t="s">
        <v>724</v>
      </c>
      <c r="G745" s="93">
        <v>500</v>
      </c>
      <c r="H745" s="93">
        <v>500</v>
      </c>
      <c r="I745" s="93">
        <v>492.5</v>
      </c>
      <c r="J745" s="94">
        <f t="shared" si="12"/>
        <v>98.5</v>
      </c>
    </row>
    <row r="746" spans="1:10" ht="31.5">
      <c r="A746" s="89" t="s">
        <v>676</v>
      </c>
      <c r="B746" s="90">
        <v>907</v>
      </c>
      <c r="C746" s="91">
        <v>3</v>
      </c>
      <c r="D746" s="91">
        <v>14</v>
      </c>
      <c r="E746" s="92" t="s">
        <v>724</v>
      </c>
      <c r="F746" s="90" t="s">
        <v>724</v>
      </c>
      <c r="G746" s="93">
        <v>500</v>
      </c>
      <c r="H746" s="93">
        <v>500</v>
      </c>
      <c r="I746" s="93">
        <v>492.5</v>
      </c>
      <c r="J746" s="94">
        <f t="shared" si="12"/>
        <v>98.5</v>
      </c>
    </row>
    <row r="747" spans="1:10" ht="78.75">
      <c r="A747" s="89" t="s">
        <v>1640</v>
      </c>
      <c r="B747" s="90">
        <v>907</v>
      </c>
      <c r="C747" s="91">
        <v>3</v>
      </c>
      <c r="D747" s="91">
        <v>14</v>
      </c>
      <c r="E747" s="92" t="s">
        <v>1068</v>
      </c>
      <c r="F747" s="90" t="s">
        <v>724</v>
      </c>
      <c r="G747" s="93">
        <v>500</v>
      </c>
      <c r="H747" s="93">
        <v>500</v>
      </c>
      <c r="I747" s="93">
        <v>492.5</v>
      </c>
      <c r="J747" s="94">
        <f t="shared" si="12"/>
        <v>98.5</v>
      </c>
    </row>
    <row r="748" spans="1:10" ht="31.5">
      <c r="A748" s="89" t="s">
        <v>792</v>
      </c>
      <c r="B748" s="90">
        <v>907</v>
      </c>
      <c r="C748" s="91">
        <v>3</v>
      </c>
      <c r="D748" s="91">
        <v>14</v>
      </c>
      <c r="E748" s="92" t="s">
        <v>1068</v>
      </c>
      <c r="F748" s="90" t="s">
        <v>793</v>
      </c>
      <c r="G748" s="95">
        <v>500</v>
      </c>
      <c r="H748" s="95">
        <v>500</v>
      </c>
      <c r="I748" s="95">
        <v>492.5</v>
      </c>
      <c r="J748" s="94">
        <f t="shared" si="12"/>
        <v>98.5</v>
      </c>
    </row>
    <row r="749" spans="1:10">
      <c r="A749" s="89" t="s">
        <v>957</v>
      </c>
      <c r="B749" s="90">
        <v>907</v>
      </c>
      <c r="C749" s="91">
        <v>4</v>
      </c>
      <c r="D749" s="91" t="s">
        <v>724</v>
      </c>
      <c r="E749" s="92" t="s">
        <v>724</v>
      </c>
      <c r="F749" s="90" t="s">
        <v>724</v>
      </c>
      <c r="G749" s="93">
        <v>2344443.6</v>
      </c>
      <c r="H749" s="93">
        <v>2344443.6</v>
      </c>
      <c r="I749" s="93">
        <v>1712286.7</v>
      </c>
      <c r="J749" s="94">
        <f t="shared" si="12"/>
        <v>73</v>
      </c>
    </row>
    <row r="750" spans="1:10">
      <c r="A750" s="89" t="s">
        <v>679</v>
      </c>
      <c r="B750" s="90">
        <v>907</v>
      </c>
      <c r="C750" s="91">
        <v>4</v>
      </c>
      <c r="D750" s="91">
        <v>5</v>
      </c>
      <c r="E750" s="92" t="s">
        <v>724</v>
      </c>
      <c r="F750" s="90" t="s">
        <v>724</v>
      </c>
      <c r="G750" s="93">
        <v>1544.3</v>
      </c>
      <c r="H750" s="93">
        <v>1544.3</v>
      </c>
      <c r="I750" s="93">
        <v>640.4</v>
      </c>
      <c r="J750" s="94">
        <f t="shared" si="12"/>
        <v>41.5</v>
      </c>
    </row>
    <row r="751" spans="1:10">
      <c r="A751" s="102" t="s">
        <v>1641</v>
      </c>
      <c r="B751" s="90">
        <v>907</v>
      </c>
      <c r="C751" s="91">
        <v>4</v>
      </c>
      <c r="D751" s="91">
        <v>5</v>
      </c>
      <c r="E751" s="92" t="s">
        <v>1642</v>
      </c>
      <c r="F751" s="90"/>
      <c r="G751" s="95">
        <v>1544.3</v>
      </c>
      <c r="H751" s="95">
        <v>1544.3</v>
      </c>
      <c r="I751" s="95">
        <v>640.4</v>
      </c>
      <c r="J751" s="94">
        <f t="shared" si="12"/>
        <v>41.5</v>
      </c>
    </row>
    <row r="752" spans="1:10" ht="31.5">
      <c r="A752" s="89" t="s">
        <v>928</v>
      </c>
      <c r="B752" s="90">
        <v>907</v>
      </c>
      <c r="C752" s="91">
        <v>4</v>
      </c>
      <c r="D752" s="91">
        <v>5</v>
      </c>
      <c r="E752" s="92" t="s">
        <v>1642</v>
      </c>
      <c r="F752" s="90" t="s">
        <v>929</v>
      </c>
      <c r="G752" s="95">
        <v>1544.3</v>
      </c>
      <c r="H752" s="95">
        <v>1544.3</v>
      </c>
      <c r="I752" s="95">
        <v>640.4</v>
      </c>
      <c r="J752" s="94">
        <f t="shared" si="12"/>
        <v>41.5</v>
      </c>
    </row>
    <row r="753" spans="1:10">
      <c r="A753" s="89" t="s">
        <v>682</v>
      </c>
      <c r="B753" s="90">
        <v>907</v>
      </c>
      <c r="C753" s="91">
        <v>4</v>
      </c>
      <c r="D753" s="91">
        <v>8</v>
      </c>
      <c r="E753" s="92" t="s">
        <v>724</v>
      </c>
      <c r="F753" s="90" t="s">
        <v>724</v>
      </c>
      <c r="G753" s="93">
        <v>11073.5</v>
      </c>
      <c r="H753" s="93">
        <v>11073.5</v>
      </c>
      <c r="I753" s="93">
        <v>7873.5</v>
      </c>
      <c r="J753" s="94">
        <f t="shared" si="12"/>
        <v>71.099999999999994</v>
      </c>
    </row>
    <row r="754" spans="1:10" ht="63">
      <c r="A754" s="89" t="s">
        <v>1072</v>
      </c>
      <c r="B754" s="90">
        <v>907</v>
      </c>
      <c r="C754" s="91">
        <v>4</v>
      </c>
      <c r="D754" s="91">
        <v>8</v>
      </c>
      <c r="E754" s="92" t="s">
        <v>1073</v>
      </c>
      <c r="F754" s="90" t="s">
        <v>724</v>
      </c>
      <c r="G754" s="93">
        <v>7873.5</v>
      </c>
      <c r="H754" s="93">
        <v>7873.5</v>
      </c>
      <c r="I754" s="93">
        <v>7873.5</v>
      </c>
      <c r="J754" s="94">
        <f t="shared" si="12"/>
        <v>100</v>
      </c>
    </row>
    <row r="755" spans="1:10" ht="47.25">
      <c r="A755" s="89" t="s">
        <v>967</v>
      </c>
      <c r="B755" s="90">
        <v>907</v>
      </c>
      <c r="C755" s="91">
        <v>4</v>
      </c>
      <c r="D755" s="91">
        <v>8</v>
      </c>
      <c r="E755" s="92" t="s">
        <v>1073</v>
      </c>
      <c r="F755" s="90" t="s">
        <v>968</v>
      </c>
      <c r="G755" s="95">
        <v>7873.5</v>
      </c>
      <c r="H755" s="95">
        <v>7873.5</v>
      </c>
      <c r="I755" s="95">
        <v>7873.5</v>
      </c>
      <c r="J755" s="94">
        <f t="shared" si="12"/>
        <v>100</v>
      </c>
    </row>
    <row r="756" spans="1:10" ht="78.75">
      <c r="A756" s="89" t="s">
        <v>1643</v>
      </c>
      <c r="B756" s="90">
        <v>907</v>
      </c>
      <c r="C756" s="91">
        <v>4</v>
      </c>
      <c r="D756" s="91">
        <v>8</v>
      </c>
      <c r="E756" s="92" t="s">
        <v>1074</v>
      </c>
      <c r="F756" s="90" t="s">
        <v>724</v>
      </c>
      <c r="G756" s="93">
        <v>3200</v>
      </c>
      <c r="H756" s="93">
        <v>3200</v>
      </c>
      <c r="I756" s="93">
        <v>0</v>
      </c>
      <c r="J756" s="94">
        <f t="shared" si="12"/>
        <v>0</v>
      </c>
    </row>
    <row r="757" spans="1:10" ht="31.5">
      <c r="A757" s="89" t="s">
        <v>740</v>
      </c>
      <c r="B757" s="90">
        <v>907</v>
      </c>
      <c r="C757" s="91">
        <v>4</v>
      </c>
      <c r="D757" s="91">
        <v>8</v>
      </c>
      <c r="E757" s="92" t="s">
        <v>1074</v>
      </c>
      <c r="F757" s="90" t="s">
        <v>741</v>
      </c>
      <c r="G757" s="95">
        <v>3200</v>
      </c>
      <c r="H757" s="95">
        <v>3200</v>
      </c>
      <c r="I757" s="95">
        <v>0</v>
      </c>
      <c r="J757" s="94">
        <f t="shared" si="12"/>
        <v>0</v>
      </c>
    </row>
    <row r="758" spans="1:10">
      <c r="A758" s="100" t="s">
        <v>1644</v>
      </c>
      <c r="B758" s="90">
        <v>907</v>
      </c>
      <c r="C758" s="91">
        <v>4</v>
      </c>
      <c r="D758" s="91">
        <v>9</v>
      </c>
      <c r="E758" s="92" t="s">
        <v>724</v>
      </c>
      <c r="F758" s="90" t="s">
        <v>724</v>
      </c>
      <c r="G758" s="93">
        <v>2241956.1</v>
      </c>
      <c r="H758" s="93">
        <v>2241956.1</v>
      </c>
      <c r="I758" s="93">
        <v>1638004.3</v>
      </c>
      <c r="J758" s="94">
        <f t="shared" si="12"/>
        <v>73.099999999999994</v>
      </c>
    </row>
    <row r="759" spans="1:10" ht="78.75">
      <c r="A759" s="89" t="s">
        <v>1075</v>
      </c>
      <c r="B759" s="90">
        <v>907</v>
      </c>
      <c r="C759" s="91">
        <v>4</v>
      </c>
      <c r="D759" s="91">
        <v>9</v>
      </c>
      <c r="E759" s="92" t="s">
        <v>1076</v>
      </c>
      <c r="F759" s="90"/>
      <c r="G759" s="93">
        <v>388610.4</v>
      </c>
      <c r="H759" s="93">
        <v>388610.4</v>
      </c>
      <c r="I759" s="93">
        <v>287283</v>
      </c>
      <c r="J759" s="94">
        <f t="shared" si="12"/>
        <v>73.900000000000006</v>
      </c>
    </row>
    <row r="760" spans="1:10" ht="31.5">
      <c r="A760" s="89" t="s">
        <v>928</v>
      </c>
      <c r="B760" s="90">
        <v>907</v>
      </c>
      <c r="C760" s="91">
        <v>4</v>
      </c>
      <c r="D760" s="91">
        <v>9</v>
      </c>
      <c r="E760" s="92" t="s">
        <v>1076</v>
      </c>
      <c r="F760" s="90" t="s">
        <v>929</v>
      </c>
      <c r="G760" s="95">
        <v>388610.4</v>
      </c>
      <c r="H760" s="95">
        <v>388610.4</v>
      </c>
      <c r="I760" s="95">
        <v>287283</v>
      </c>
      <c r="J760" s="94">
        <f t="shared" si="12"/>
        <v>73.900000000000006</v>
      </c>
    </row>
    <row r="761" spans="1:10" ht="94.5">
      <c r="A761" s="89" t="s">
        <v>1077</v>
      </c>
      <c r="B761" s="90">
        <v>907</v>
      </c>
      <c r="C761" s="91">
        <v>4</v>
      </c>
      <c r="D761" s="91">
        <v>9</v>
      </c>
      <c r="E761" s="92" t="s">
        <v>1078</v>
      </c>
      <c r="F761" s="90"/>
      <c r="G761" s="93">
        <v>438895.9</v>
      </c>
      <c r="H761" s="93">
        <v>438895.9</v>
      </c>
      <c r="I761" s="93">
        <v>425886.1</v>
      </c>
      <c r="J761" s="94">
        <f t="shared" si="12"/>
        <v>97</v>
      </c>
    </row>
    <row r="762" spans="1:10" ht="31.5">
      <c r="A762" s="89" t="s">
        <v>792</v>
      </c>
      <c r="B762" s="90">
        <v>907</v>
      </c>
      <c r="C762" s="91">
        <v>4</v>
      </c>
      <c r="D762" s="91">
        <v>9</v>
      </c>
      <c r="E762" s="92" t="s">
        <v>1078</v>
      </c>
      <c r="F762" s="90" t="s">
        <v>793</v>
      </c>
      <c r="G762" s="95">
        <v>660</v>
      </c>
      <c r="H762" s="95">
        <v>660</v>
      </c>
      <c r="I762" s="95">
        <v>660</v>
      </c>
      <c r="J762" s="94">
        <f t="shared" si="12"/>
        <v>100</v>
      </c>
    </row>
    <row r="763" spans="1:10" ht="31.5">
      <c r="A763" s="89" t="s">
        <v>740</v>
      </c>
      <c r="B763" s="90">
        <v>907</v>
      </c>
      <c r="C763" s="91">
        <v>4</v>
      </c>
      <c r="D763" s="91">
        <v>9</v>
      </c>
      <c r="E763" s="92" t="s">
        <v>1078</v>
      </c>
      <c r="F763" s="90" t="s">
        <v>741</v>
      </c>
      <c r="G763" s="95">
        <v>438235.9</v>
      </c>
      <c r="H763" s="95">
        <v>438235.9</v>
      </c>
      <c r="I763" s="95">
        <v>425226.1</v>
      </c>
      <c r="J763" s="94">
        <f t="shared" si="12"/>
        <v>97</v>
      </c>
    </row>
    <row r="764" spans="1:10" ht="78.75">
      <c r="A764" s="89" t="s">
        <v>1081</v>
      </c>
      <c r="B764" s="90">
        <v>907</v>
      </c>
      <c r="C764" s="91">
        <v>4</v>
      </c>
      <c r="D764" s="91">
        <v>9</v>
      </c>
      <c r="E764" s="92" t="s">
        <v>1082</v>
      </c>
      <c r="F764" s="90" t="s">
        <v>724</v>
      </c>
      <c r="G764" s="93">
        <v>48974.1</v>
      </c>
      <c r="H764" s="93">
        <v>48974.1</v>
      </c>
      <c r="I764" s="93">
        <v>48038.9</v>
      </c>
      <c r="J764" s="94">
        <f t="shared" si="12"/>
        <v>98.1</v>
      </c>
    </row>
    <row r="765" spans="1:10" ht="31.5">
      <c r="A765" s="89" t="s">
        <v>801</v>
      </c>
      <c r="B765" s="90">
        <v>907</v>
      </c>
      <c r="C765" s="91">
        <v>4</v>
      </c>
      <c r="D765" s="91">
        <v>9</v>
      </c>
      <c r="E765" s="92" t="s">
        <v>1082</v>
      </c>
      <c r="F765" s="90" t="s">
        <v>802</v>
      </c>
      <c r="G765" s="95">
        <v>27554.9</v>
      </c>
      <c r="H765" s="95">
        <v>27554.9</v>
      </c>
      <c r="I765" s="95">
        <v>27544.6</v>
      </c>
      <c r="J765" s="94">
        <f t="shared" si="12"/>
        <v>100</v>
      </c>
    </row>
    <row r="766" spans="1:10" ht="31.5">
      <c r="A766" s="89" t="s">
        <v>803</v>
      </c>
      <c r="B766" s="90">
        <v>907</v>
      </c>
      <c r="C766" s="91">
        <v>4</v>
      </c>
      <c r="D766" s="91">
        <v>9</v>
      </c>
      <c r="E766" s="92" t="s">
        <v>1082</v>
      </c>
      <c r="F766" s="90" t="s">
        <v>804</v>
      </c>
      <c r="G766" s="95">
        <v>1989.9</v>
      </c>
      <c r="H766" s="95">
        <v>1989.9</v>
      </c>
      <c r="I766" s="95">
        <v>1629.1</v>
      </c>
      <c r="J766" s="94">
        <f t="shared" si="12"/>
        <v>81.900000000000006</v>
      </c>
    </row>
    <row r="767" spans="1:10" ht="31.5">
      <c r="A767" s="89" t="s">
        <v>792</v>
      </c>
      <c r="B767" s="90">
        <v>907</v>
      </c>
      <c r="C767" s="91">
        <v>4</v>
      </c>
      <c r="D767" s="91">
        <v>9</v>
      </c>
      <c r="E767" s="92" t="s">
        <v>1082</v>
      </c>
      <c r="F767" s="90" t="s">
        <v>793</v>
      </c>
      <c r="G767" s="95">
        <v>1867.3</v>
      </c>
      <c r="H767" s="95">
        <v>1867.3</v>
      </c>
      <c r="I767" s="95">
        <v>1837.7</v>
      </c>
      <c r="J767" s="94">
        <f t="shared" si="12"/>
        <v>98.4</v>
      </c>
    </row>
    <row r="768" spans="1:10" ht="31.5">
      <c r="A768" s="89" t="s">
        <v>740</v>
      </c>
      <c r="B768" s="90">
        <v>907</v>
      </c>
      <c r="C768" s="91">
        <v>4</v>
      </c>
      <c r="D768" s="91">
        <v>9</v>
      </c>
      <c r="E768" s="92" t="s">
        <v>1082</v>
      </c>
      <c r="F768" s="90" t="s">
        <v>741</v>
      </c>
      <c r="G768" s="95">
        <v>16782.400000000001</v>
      </c>
      <c r="H768" s="95">
        <v>16782.400000000001</v>
      </c>
      <c r="I768" s="95">
        <v>16249.9</v>
      </c>
      <c r="J768" s="94">
        <f t="shared" si="12"/>
        <v>96.8</v>
      </c>
    </row>
    <row r="769" spans="1:10">
      <c r="A769" s="89" t="s">
        <v>796</v>
      </c>
      <c r="B769" s="90">
        <v>907</v>
      </c>
      <c r="C769" s="91">
        <v>4</v>
      </c>
      <c r="D769" s="91">
        <v>9</v>
      </c>
      <c r="E769" s="92" t="s">
        <v>1082</v>
      </c>
      <c r="F769" s="90" t="s">
        <v>797</v>
      </c>
      <c r="G769" s="95">
        <v>623.79999999999995</v>
      </c>
      <c r="H769" s="95">
        <v>623.79999999999995</v>
      </c>
      <c r="I769" s="95">
        <v>623.79999999999995</v>
      </c>
      <c r="J769" s="94">
        <f t="shared" si="12"/>
        <v>100</v>
      </c>
    </row>
    <row r="770" spans="1:10">
      <c r="A770" s="96" t="s">
        <v>1452</v>
      </c>
      <c r="B770" s="90">
        <v>907</v>
      </c>
      <c r="C770" s="91">
        <v>4</v>
      </c>
      <c r="D770" s="91">
        <v>9</v>
      </c>
      <c r="E770" s="92" t="s">
        <v>1082</v>
      </c>
      <c r="F770" s="90" t="s">
        <v>798</v>
      </c>
      <c r="G770" s="95">
        <v>155.80000000000001</v>
      </c>
      <c r="H770" s="95">
        <v>155.80000000000001</v>
      </c>
      <c r="I770" s="95">
        <v>153.80000000000001</v>
      </c>
      <c r="J770" s="94">
        <f t="shared" si="12"/>
        <v>98.7</v>
      </c>
    </row>
    <row r="771" spans="1:10" ht="63">
      <c r="A771" s="89" t="s">
        <v>1645</v>
      </c>
      <c r="B771" s="90">
        <v>907</v>
      </c>
      <c r="C771" s="91">
        <v>4</v>
      </c>
      <c r="D771" s="91">
        <v>9</v>
      </c>
      <c r="E771" s="92" t="s">
        <v>1646</v>
      </c>
      <c r="F771" s="90" t="s">
        <v>724</v>
      </c>
      <c r="G771" s="93">
        <v>37269.5</v>
      </c>
      <c r="H771" s="93">
        <v>37269.5</v>
      </c>
      <c r="I771" s="93">
        <v>37269.5</v>
      </c>
      <c r="J771" s="94">
        <f t="shared" si="12"/>
        <v>100</v>
      </c>
    </row>
    <row r="772" spans="1:10" ht="31.5">
      <c r="A772" s="89" t="s">
        <v>740</v>
      </c>
      <c r="B772" s="90">
        <v>907</v>
      </c>
      <c r="C772" s="91">
        <v>4</v>
      </c>
      <c r="D772" s="91">
        <v>9</v>
      </c>
      <c r="E772" s="92" t="s">
        <v>1646</v>
      </c>
      <c r="F772" s="90" t="s">
        <v>741</v>
      </c>
      <c r="G772" s="95">
        <v>37269.5</v>
      </c>
      <c r="H772" s="95">
        <v>37269.5</v>
      </c>
      <c r="I772" s="95">
        <v>37269.5</v>
      </c>
      <c r="J772" s="94">
        <f t="shared" si="12"/>
        <v>100</v>
      </c>
    </row>
    <row r="773" spans="1:10" ht="204.75">
      <c r="A773" s="89" t="s">
        <v>1647</v>
      </c>
      <c r="B773" s="90">
        <v>907</v>
      </c>
      <c r="C773" s="91">
        <v>4</v>
      </c>
      <c r="D773" s="91">
        <v>9</v>
      </c>
      <c r="E773" s="92" t="s">
        <v>1083</v>
      </c>
      <c r="F773" s="90" t="s">
        <v>724</v>
      </c>
      <c r="G773" s="93">
        <v>1245879.3</v>
      </c>
      <c r="H773" s="93">
        <v>1245879.3</v>
      </c>
      <c r="I773" s="93">
        <v>757597.4</v>
      </c>
      <c r="J773" s="94">
        <f t="shared" si="12"/>
        <v>60.8</v>
      </c>
    </row>
    <row r="774" spans="1:10" ht="31.5">
      <c r="A774" s="89" t="s">
        <v>740</v>
      </c>
      <c r="B774" s="90">
        <v>907</v>
      </c>
      <c r="C774" s="91">
        <v>4</v>
      </c>
      <c r="D774" s="91">
        <v>9</v>
      </c>
      <c r="E774" s="92" t="s">
        <v>1083</v>
      </c>
      <c r="F774" s="90" t="s">
        <v>741</v>
      </c>
      <c r="G774" s="95">
        <v>15884.9</v>
      </c>
      <c r="H774" s="95">
        <v>15884.9</v>
      </c>
      <c r="I774" s="95">
        <v>15759.5</v>
      </c>
      <c r="J774" s="94">
        <f t="shared" si="12"/>
        <v>99.2</v>
      </c>
    </row>
    <row r="775" spans="1:10" ht="31.5">
      <c r="A775" s="89" t="s">
        <v>928</v>
      </c>
      <c r="B775" s="90">
        <v>907</v>
      </c>
      <c r="C775" s="91">
        <v>4</v>
      </c>
      <c r="D775" s="91">
        <v>9</v>
      </c>
      <c r="E775" s="92" t="s">
        <v>1083</v>
      </c>
      <c r="F775" s="90" t="s">
        <v>929</v>
      </c>
      <c r="G775" s="95">
        <v>1229994.3999999999</v>
      </c>
      <c r="H775" s="95">
        <v>1229994.3999999999</v>
      </c>
      <c r="I775" s="95">
        <v>741837.9</v>
      </c>
      <c r="J775" s="94">
        <f t="shared" si="12"/>
        <v>60.3</v>
      </c>
    </row>
    <row r="776" spans="1:10" ht="94.5">
      <c r="A776" s="89" t="s">
        <v>1648</v>
      </c>
      <c r="B776" s="90">
        <v>907</v>
      </c>
      <c r="C776" s="91">
        <v>4</v>
      </c>
      <c r="D776" s="91">
        <v>9</v>
      </c>
      <c r="E776" s="92" t="s">
        <v>1649</v>
      </c>
      <c r="F776" s="90" t="s">
        <v>724</v>
      </c>
      <c r="G776" s="93">
        <v>82214.2</v>
      </c>
      <c r="H776" s="93">
        <v>82214.2</v>
      </c>
      <c r="I776" s="93">
        <v>81816.800000000003</v>
      </c>
      <c r="J776" s="94">
        <f t="shared" si="12"/>
        <v>99.5</v>
      </c>
    </row>
    <row r="777" spans="1:10" ht="31.5">
      <c r="A777" s="89" t="s">
        <v>928</v>
      </c>
      <c r="B777" s="90">
        <v>907</v>
      </c>
      <c r="C777" s="91">
        <v>4</v>
      </c>
      <c r="D777" s="91">
        <v>9</v>
      </c>
      <c r="E777" s="92" t="s">
        <v>1649</v>
      </c>
      <c r="F777" s="90" t="s">
        <v>929</v>
      </c>
      <c r="G777" s="95">
        <v>82214.2</v>
      </c>
      <c r="H777" s="95">
        <v>82214.2</v>
      </c>
      <c r="I777" s="95">
        <v>81816.800000000003</v>
      </c>
      <c r="J777" s="94">
        <f t="shared" si="12"/>
        <v>99.5</v>
      </c>
    </row>
    <row r="778" spans="1:10" ht="31.5">
      <c r="A778" s="89" t="s">
        <v>1461</v>
      </c>
      <c r="B778" s="90">
        <v>907</v>
      </c>
      <c r="C778" s="91">
        <v>4</v>
      </c>
      <c r="D778" s="91">
        <v>9</v>
      </c>
      <c r="E778" s="92" t="s">
        <v>836</v>
      </c>
      <c r="F778" s="90" t="s">
        <v>724</v>
      </c>
      <c r="G778" s="93">
        <v>112.7</v>
      </c>
      <c r="H778" s="93">
        <v>112.7</v>
      </c>
      <c r="I778" s="93">
        <v>112.6</v>
      </c>
      <c r="J778" s="94">
        <f t="shared" si="12"/>
        <v>99.9</v>
      </c>
    </row>
    <row r="779" spans="1:10" ht="94.5">
      <c r="A779" s="89" t="s">
        <v>828</v>
      </c>
      <c r="B779" s="90">
        <v>907</v>
      </c>
      <c r="C779" s="91">
        <v>4</v>
      </c>
      <c r="D779" s="91">
        <v>9</v>
      </c>
      <c r="E779" s="92" t="s">
        <v>836</v>
      </c>
      <c r="F779" s="90" t="s">
        <v>829</v>
      </c>
      <c r="G779" s="95">
        <v>62.7</v>
      </c>
      <c r="H779" s="95">
        <v>62.7</v>
      </c>
      <c r="I779" s="95">
        <v>62.6</v>
      </c>
      <c r="J779" s="94">
        <f t="shared" si="12"/>
        <v>99.8</v>
      </c>
    </row>
    <row r="780" spans="1:10">
      <c r="A780" s="89" t="s">
        <v>1650</v>
      </c>
      <c r="B780" s="90">
        <v>907</v>
      </c>
      <c r="C780" s="91">
        <v>4</v>
      </c>
      <c r="D780" s="91">
        <v>9</v>
      </c>
      <c r="E780" s="92" t="s">
        <v>836</v>
      </c>
      <c r="F780" s="90" t="s">
        <v>1651</v>
      </c>
      <c r="G780" s="95">
        <v>50</v>
      </c>
      <c r="H780" s="95">
        <v>50</v>
      </c>
      <c r="I780" s="95">
        <v>50</v>
      </c>
      <c r="J780" s="94">
        <f t="shared" si="12"/>
        <v>100</v>
      </c>
    </row>
    <row r="781" spans="1:10">
      <c r="A781" s="89" t="s">
        <v>684</v>
      </c>
      <c r="B781" s="90">
        <v>907</v>
      </c>
      <c r="C781" s="91">
        <v>4</v>
      </c>
      <c r="D781" s="91">
        <v>10</v>
      </c>
      <c r="E781" s="92" t="s">
        <v>724</v>
      </c>
      <c r="F781" s="90" t="s">
        <v>724</v>
      </c>
      <c r="G781" s="93">
        <v>3000</v>
      </c>
      <c r="H781" s="93">
        <v>3000</v>
      </c>
      <c r="I781" s="93">
        <v>2766.8</v>
      </c>
      <c r="J781" s="94">
        <f t="shared" si="12"/>
        <v>92.2</v>
      </c>
    </row>
    <row r="782" spans="1:10" ht="126">
      <c r="A782" s="89" t="s">
        <v>1652</v>
      </c>
      <c r="B782" s="90">
        <v>907</v>
      </c>
      <c r="C782" s="91">
        <v>4</v>
      </c>
      <c r="D782" s="91">
        <v>10</v>
      </c>
      <c r="E782" s="92" t="s">
        <v>1084</v>
      </c>
      <c r="F782" s="90" t="s">
        <v>724</v>
      </c>
      <c r="G782" s="93">
        <v>3000</v>
      </c>
      <c r="H782" s="93">
        <v>3000</v>
      </c>
      <c r="I782" s="93">
        <v>2766.8</v>
      </c>
      <c r="J782" s="94">
        <f t="shared" si="12"/>
        <v>92.2</v>
      </c>
    </row>
    <row r="783" spans="1:10" ht="47.25">
      <c r="A783" s="89" t="s">
        <v>967</v>
      </c>
      <c r="B783" s="90">
        <v>907</v>
      </c>
      <c r="C783" s="91">
        <v>4</v>
      </c>
      <c r="D783" s="91">
        <v>10</v>
      </c>
      <c r="E783" s="92" t="s">
        <v>1084</v>
      </c>
      <c r="F783" s="90" t="s">
        <v>968</v>
      </c>
      <c r="G783" s="95">
        <v>3000</v>
      </c>
      <c r="H783" s="95">
        <v>3000</v>
      </c>
      <c r="I783" s="95">
        <v>2766.8</v>
      </c>
      <c r="J783" s="94">
        <f t="shared" si="12"/>
        <v>92.2</v>
      </c>
    </row>
    <row r="784" spans="1:10">
      <c r="A784" s="89" t="s">
        <v>685</v>
      </c>
      <c r="B784" s="90">
        <v>907</v>
      </c>
      <c r="C784" s="91">
        <v>4</v>
      </c>
      <c r="D784" s="91">
        <v>12</v>
      </c>
      <c r="E784" s="92" t="s">
        <v>724</v>
      </c>
      <c r="F784" s="90" t="s">
        <v>724</v>
      </c>
      <c r="G784" s="93">
        <v>86869.7</v>
      </c>
      <c r="H784" s="93">
        <v>86869.7</v>
      </c>
      <c r="I784" s="93">
        <v>63001.7</v>
      </c>
      <c r="J784" s="94">
        <f t="shared" si="12"/>
        <v>72.5</v>
      </c>
    </row>
    <row r="785" spans="1:10" ht="63">
      <c r="A785" s="96" t="s">
        <v>1653</v>
      </c>
      <c r="B785" s="90">
        <v>907</v>
      </c>
      <c r="C785" s="91">
        <v>4</v>
      </c>
      <c r="D785" s="91">
        <v>12</v>
      </c>
      <c r="E785" s="92" t="s">
        <v>1085</v>
      </c>
      <c r="F785" s="90"/>
      <c r="G785" s="93">
        <v>37196.1</v>
      </c>
      <c r="H785" s="93">
        <v>37196.1</v>
      </c>
      <c r="I785" s="93">
        <v>36360.9</v>
      </c>
      <c r="J785" s="94">
        <f t="shared" si="12"/>
        <v>97.8</v>
      </c>
    </row>
    <row r="786" spans="1:10" ht="31.5">
      <c r="A786" s="89" t="s">
        <v>788</v>
      </c>
      <c r="B786" s="90">
        <v>907</v>
      </c>
      <c r="C786" s="91">
        <v>4</v>
      </c>
      <c r="D786" s="91">
        <v>12</v>
      </c>
      <c r="E786" s="92" t="s">
        <v>1085</v>
      </c>
      <c r="F786" s="90" t="s">
        <v>789</v>
      </c>
      <c r="G786" s="95">
        <v>28934</v>
      </c>
      <c r="H786" s="95">
        <v>28934</v>
      </c>
      <c r="I786" s="95">
        <v>28803.1</v>
      </c>
      <c r="J786" s="94">
        <f t="shared" si="12"/>
        <v>99.5</v>
      </c>
    </row>
    <row r="787" spans="1:10" ht="31.5">
      <c r="A787" s="89" t="s">
        <v>790</v>
      </c>
      <c r="B787" s="90">
        <v>907</v>
      </c>
      <c r="C787" s="91">
        <v>4</v>
      </c>
      <c r="D787" s="91">
        <v>12</v>
      </c>
      <c r="E787" s="92" t="s">
        <v>1085</v>
      </c>
      <c r="F787" s="90" t="s">
        <v>791</v>
      </c>
      <c r="G787" s="95">
        <v>1065.4000000000001</v>
      </c>
      <c r="H787" s="95">
        <v>1065.4000000000001</v>
      </c>
      <c r="I787" s="95">
        <v>966.8</v>
      </c>
      <c r="J787" s="94">
        <f t="shared" si="12"/>
        <v>90.7</v>
      </c>
    </row>
    <row r="788" spans="1:10" ht="31.5">
      <c r="A788" s="89" t="s">
        <v>792</v>
      </c>
      <c r="B788" s="90">
        <v>907</v>
      </c>
      <c r="C788" s="91">
        <v>4</v>
      </c>
      <c r="D788" s="91">
        <v>12</v>
      </c>
      <c r="E788" s="92" t="s">
        <v>1085</v>
      </c>
      <c r="F788" s="90" t="s">
        <v>793</v>
      </c>
      <c r="G788" s="95">
        <v>1375.7</v>
      </c>
      <c r="H788" s="95">
        <v>1375.7</v>
      </c>
      <c r="I788" s="95">
        <v>1173.2</v>
      </c>
      <c r="J788" s="94">
        <f t="shared" si="12"/>
        <v>85.3</v>
      </c>
    </row>
    <row r="789" spans="1:10" ht="31.5">
      <c r="A789" s="89" t="s">
        <v>740</v>
      </c>
      <c r="B789" s="90">
        <v>907</v>
      </c>
      <c r="C789" s="91">
        <v>4</v>
      </c>
      <c r="D789" s="91">
        <v>12</v>
      </c>
      <c r="E789" s="92" t="s">
        <v>1085</v>
      </c>
      <c r="F789" s="90" t="s">
        <v>741</v>
      </c>
      <c r="G789" s="95">
        <v>5663.5</v>
      </c>
      <c r="H789" s="95">
        <v>5663.5</v>
      </c>
      <c r="I789" s="95">
        <v>5283.4</v>
      </c>
      <c r="J789" s="94">
        <f t="shared" si="12"/>
        <v>93.3</v>
      </c>
    </row>
    <row r="790" spans="1:10">
      <c r="A790" s="89" t="s">
        <v>796</v>
      </c>
      <c r="B790" s="90">
        <v>907</v>
      </c>
      <c r="C790" s="91">
        <v>4</v>
      </c>
      <c r="D790" s="91">
        <v>12</v>
      </c>
      <c r="E790" s="92" t="s">
        <v>1085</v>
      </c>
      <c r="F790" s="90" t="s">
        <v>797</v>
      </c>
      <c r="G790" s="95">
        <v>95.4</v>
      </c>
      <c r="H790" s="95">
        <v>95.4</v>
      </c>
      <c r="I790" s="95">
        <v>88.9</v>
      </c>
      <c r="J790" s="94">
        <f t="shared" si="12"/>
        <v>93.2</v>
      </c>
    </row>
    <row r="791" spans="1:10">
      <c r="A791" s="96" t="s">
        <v>1452</v>
      </c>
      <c r="B791" s="90">
        <v>907</v>
      </c>
      <c r="C791" s="91">
        <v>4</v>
      </c>
      <c r="D791" s="91">
        <v>12</v>
      </c>
      <c r="E791" s="92" t="s">
        <v>1085</v>
      </c>
      <c r="F791" s="90" t="s">
        <v>798</v>
      </c>
      <c r="G791" s="95">
        <v>62.1</v>
      </c>
      <c r="H791" s="95">
        <v>62.1</v>
      </c>
      <c r="I791" s="95">
        <v>45.5</v>
      </c>
      <c r="J791" s="94">
        <f t="shared" si="12"/>
        <v>73.3</v>
      </c>
    </row>
    <row r="792" spans="1:10" ht="78.75">
      <c r="A792" s="89" t="s">
        <v>1654</v>
      </c>
      <c r="B792" s="90">
        <v>907</v>
      </c>
      <c r="C792" s="91">
        <v>4</v>
      </c>
      <c r="D792" s="91">
        <v>12</v>
      </c>
      <c r="E792" s="92" t="s">
        <v>1086</v>
      </c>
      <c r="F792" s="90" t="s">
        <v>724</v>
      </c>
      <c r="G792" s="93">
        <v>323.60000000000002</v>
      </c>
      <c r="H792" s="93">
        <v>323.60000000000002</v>
      </c>
      <c r="I792" s="93">
        <v>323.60000000000002</v>
      </c>
      <c r="J792" s="94">
        <f t="shared" si="12"/>
        <v>100</v>
      </c>
    </row>
    <row r="793" spans="1:10" ht="31.5">
      <c r="A793" s="89" t="s">
        <v>792</v>
      </c>
      <c r="B793" s="90">
        <v>907</v>
      </c>
      <c r="C793" s="91">
        <v>4</v>
      </c>
      <c r="D793" s="91">
        <v>12</v>
      </c>
      <c r="E793" s="92" t="s">
        <v>1086</v>
      </c>
      <c r="F793" s="90" t="s">
        <v>793</v>
      </c>
      <c r="G793" s="95">
        <v>273.60000000000002</v>
      </c>
      <c r="H793" s="95">
        <v>273.60000000000002</v>
      </c>
      <c r="I793" s="95">
        <v>273.60000000000002</v>
      </c>
      <c r="J793" s="94">
        <f t="shared" si="12"/>
        <v>100</v>
      </c>
    </row>
    <row r="794" spans="1:10" ht="31.5">
      <c r="A794" s="89" t="s">
        <v>740</v>
      </c>
      <c r="B794" s="90">
        <v>907</v>
      </c>
      <c r="C794" s="91">
        <v>4</v>
      </c>
      <c r="D794" s="91">
        <v>12</v>
      </c>
      <c r="E794" s="92" t="s">
        <v>1086</v>
      </c>
      <c r="F794" s="90" t="s">
        <v>741</v>
      </c>
      <c r="G794" s="95">
        <v>50</v>
      </c>
      <c r="H794" s="95">
        <v>50</v>
      </c>
      <c r="I794" s="95">
        <v>50</v>
      </c>
      <c r="J794" s="94">
        <f t="shared" ref="J794:J857" si="13">I794*100/H794</f>
        <v>100</v>
      </c>
    </row>
    <row r="795" spans="1:10" ht="78.75">
      <c r="A795" s="89" t="s">
        <v>1087</v>
      </c>
      <c r="B795" s="90">
        <v>907</v>
      </c>
      <c r="C795" s="91">
        <v>4</v>
      </c>
      <c r="D795" s="91">
        <v>12</v>
      </c>
      <c r="E795" s="92" t="s">
        <v>1088</v>
      </c>
      <c r="F795" s="90" t="s">
        <v>724</v>
      </c>
      <c r="G795" s="93">
        <v>3000</v>
      </c>
      <c r="H795" s="93">
        <v>3000</v>
      </c>
      <c r="I795" s="93">
        <v>1492.5</v>
      </c>
      <c r="J795" s="94">
        <f t="shared" si="13"/>
        <v>49.8</v>
      </c>
    </row>
    <row r="796" spans="1:10" ht="31.5">
      <c r="A796" s="89" t="s">
        <v>740</v>
      </c>
      <c r="B796" s="90">
        <v>907</v>
      </c>
      <c r="C796" s="91">
        <v>4</v>
      </c>
      <c r="D796" s="91">
        <v>12</v>
      </c>
      <c r="E796" s="92" t="s">
        <v>1088</v>
      </c>
      <c r="F796" s="90" t="s">
        <v>741</v>
      </c>
      <c r="G796" s="95">
        <v>3000</v>
      </c>
      <c r="H796" s="95">
        <v>3000</v>
      </c>
      <c r="I796" s="95">
        <v>1492.5</v>
      </c>
      <c r="J796" s="94">
        <f t="shared" si="13"/>
        <v>49.8</v>
      </c>
    </row>
    <row r="797" spans="1:10" ht="78.75">
      <c r="A797" s="89" t="s">
        <v>1081</v>
      </c>
      <c r="B797" s="90">
        <v>907</v>
      </c>
      <c r="C797" s="91">
        <v>4</v>
      </c>
      <c r="D797" s="91">
        <v>12</v>
      </c>
      <c r="E797" s="92" t="s">
        <v>1082</v>
      </c>
      <c r="F797" s="90" t="s">
        <v>724</v>
      </c>
      <c r="G797" s="93">
        <v>46100</v>
      </c>
      <c r="H797" s="93">
        <v>46100</v>
      </c>
      <c r="I797" s="93">
        <v>24730.1</v>
      </c>
      <c r="J797" s="94">
        <f t="shared" si="13"/>
        <v>53.6</v>
      </c>
    </row>
    <row r="798" spans="1:10" ht="31.5">
      <c r="A798" s="89" t="s">
        <v>792</v>
      </c>
      <c r="B798" s="90">
        <v>907</v>
      </c>
      <c r="C798" s="91">
        <v>4</v>
      </c>
      <c r="D798" s="91">
        <v>12</v>
      </c>
      <c r="E798" s="92" t="s">
        <v>1082</v>
      </c>
      <c r="F798" s="90" t="s">
        <v>793</v>
      </c>
      <c r="G798" s="95">
        <v>622</v>
      </c>
      <c r="H798" s="95">
        <v>622</v>
      </c>
      <c r="I798" s="95">
        <v>1.1000000000000001</v>
      </c>
      <c r="J798" s="94">
        <f t="shared" si="13"/>
        <v>0.2</v>
      </c>
    </row>
    <row r="799" spans="1:10" ht="31.5">
      <c r="A799" s="89" t="s">
        <v>740</v>
      </c>
      <c r="B799" s="90">
        <v>907</v>
      </c>
      <c r="C799" s="91">
        <v>4</v>
      </c>
      <c r="D799" s="91">
        <v>12</v>
      </c>
      <c r="E799" s="92" t="s">
        <v>1082</v>
      </c>
      <c r="F799" s="90" t="s">
        <v>741</v>
      </c>
      <c r="G799" s="95">
        <v>44513</v>
      </c>
      <c r="H799" s="95">
        <v>44513</v>
      </c>
      <c r="I799" s="95">
        <v>24629.599999999999</v>
      </c>
      <c r="J799" s="94">
        <f t="shared" si="13"/>
        <v>55.3</v>
      </c>
    </row>
    <row r="800" spans="1:10">
      <c r="A800" s="89" t="s">
        <v>796</v>
      </c>
      <c r="B800" s="90">
        <v>907</v>
      </c>
      <c r="C800" s="91">
        <v>4</v>
      </c>
      <c r="D800" s="91">
        <v>12</v>
      </c>
      <c r="E800" s="92" t="s">
        <v>1082</v>
      </c>
      <c r="F800" s="90" t="s">
        <v>797</v>
      </c>
      <c r="G800" s="95">
        <v>965</v>
      </c>
      <c r="H800" s="95">
        <v>965</v>
      </c>
      <c r="I800" s="95">
        <v>99.4</v>
      </c>
      <c r="J800" s="94">
        <f t="shared" si="13"/>
        <v>10.3</v>
      </c>
    </row>
    <row r="801" spans="1:10" ht="31.5">
      <c r="A801" s="89" t="s">
        <v>1461</v>
      </c>
      <c r="B801" s="90">
        <v>907</v>
      </c>
      <c r="C801" s="91">
        <v>4</v>
      </c>
      <c r="D801" s="91">
        <v>12</v>
      </c>
      <c r="E801" s="92" t="s">
        <v>836</v>
      </c>
      <c r="F801" s="90" t="s">
        <v>724</v>
      </c>
      <c r="G801" s="93">
        <v>250</v>
      </c>
      <c r="H801" s="93">
        <v>250</v>
      </c>
      <c r="I801" s="93">
        <v>94.6</v>
      </c>
      <c r="J801" s="94">
        <f t="shared" si="13"/>
        <v>37.799999999999997</v>
      </c>
    </row>
    <row r="802" spans="1:10" ht="94.5">
      <c r="A802" s="89" t="s">
        <v>828</v>
      </c>
      <c r="B802" s="90">
        <v>907</v>
      </c>
      <c r="C802" s="91">
        <v>4</v>
      </c>
      <c r="D802" s="91">
        <v>12</v>
      </c>
      <c r="E802" s="92" t="s">
        <v>836</v>
      </c>
      <c r="F802" s="90" t="s">
        <v>829</v>
      </c>
      <c r="G802" s="95">
        <v>250</v>
      </c>
      <c r="H802" s="95">
        <v>250</v>
      </c>
      <c r="I802" s="95">
        <v>94.6</v>
      </c>
      <c r="J802" s="94">
        <f t="shared" si="13"/>
        <v>37.799999999999997</v>
      </c>
    </row>
    <row r="803" spans="1:10">
      <c r="A803" s="89" t="s">
        <v>1026</v>
      </c>
      <c r="B803" s="90">
        <v>907</v>
      </c>
      <c r="C803" s="91">
        <v>5</v>
      </c>
      <c r="D803" s="91" t="s">
        <v>724</v>
      </c>
      <c r="E803" s="92" t="s">
        <v>724</v>
      </c>
      <c r="F803" s="90" t="s">
        <v>724</v>
      </c>
      <c r="G803" s="93">
        <v>227119.1</v>
      </c>
      <c r="H803" s="93">
        <v>227119.1</v>
      </c>
      <c r="I803" s="93">
        <v>192754.5</v>
      </c>
      <c r="J803" s="94">
        <f t="shared" si="13"/>
        <v>84.9</v>
      </c>
    </row>
    <row r="804" spans="1:10">
      <c r="A804" s="89" t="s">
        <v>686</v>
      </c>
      <c r="B804" s="90">
        <v>907</v>
      </c>
      <c r="C804" s="91">
        <v>5</v>
      </c>
      <c r="D804" s="91">
        <v>1</v>
      </c>
      <c r="E804" s="92" t="s">
        <v>724</v>
      </c>
      <c r="F804" s="90" t="s">
        <v>724</v>
      </c>
      <c r="G804" s="93">
        <v>26905.8</v>
      </c>
      <c r="H804" s="93">
        <v>26905.8</v>
      </c>
      <c r="I804" s="93">
        <v>26785.4</v>
      </c>
      <c r="J804" s="94">
        <f t="shared" si="13"/>
        <v>99.6</v>
      </c>
    </row>
    <row r="805" spans="1:10" ht="63">
      <c r="A805" s="89" t="s">
        <v>1089</v>
      </c>
      <c r="B805" s="90">
        <v>907</v>
      </c>
      <c r="C805" s="91">
        <v>5</v>
      </c>
      <c r="D805" s="91">
        <v>1</v>
      </c>
      <c r="E805" s="92" t="s">
        <v>1090</v>
      </c>
      <c r="F805" s="90" t="s">
        <v>724</v>
      </c>
      <c r="G805" s="93">
        <v>15162.3</v>
      </c>
      <c r="H805" s="93">
        <v>15162.3</v>
      </c>
      <c r="I805" s="93">
        <v>15041.9</v>
      </c>
      <c r="J805" s="94">
        <f t="shared" si="13"/>
        <v>99.2</v>
      </c>
    </row>
    <row r="806" spans="1:10" ht="47.25">
      <c r="A806" s="89" t="s">
        <v>967</v>
      </c>
      <c r="B806" s="90">
        <v>907</v>
      </c>
      <c r="C806" s="91">
        <v>5</v>
      </c>
      <c r="D806" s="91">
        <v>1</v>
      </c>
      <c r="E806" s="92" t="s">
        <v>1090</v>
      </c>
      <c r="F806" s="90" t="s">
        <v>968</v>
      </c>
      <c r="G806" s="95">
        <v>15162.3</v>
      </c>
      <c r="H806" s="95">
        <v>15162.3</v>
      </c>
      <c r="I806" s="95">
        <v>15041.9</v>
      </c>
      <c r="J806" s="94">
        <f t="shared" si="13"/>
        <v>99.2</v>
      </c>
    </row>
    <row r="807" spans="1:10" ht="94.5">
      <c r="A807" s="89" t="s">
        <v>1655</v>
      </c>
      <c r="B807" s="90">
        <v>907</v>
      </c>
      <c r="C807" s="91">
        <v>5</v>
      </c>
      <c r="D807" s="91">
        <v>1</v>
      </c>
      <c r="E807" s="92" t="s">
        <v>1092</v>
      </c>
      <c r="F807" s="90" t="s">
        <v>724</v>
      </c>
      <c r="G807" s="93">
        <v>5607</v>
      </c>
      <c r="H807" s="93">
        <v>5607</v>
      </c>
      <c r="I807" s="93">
        <v>5607</v>
      </c>
      <c r="J807" s="94">
        <f t="shared" si="13"/>
        <v>100</v>
      </c>
    </row>
    <row r="808" spans="1:10" ht="31.5">
      <c r="A808" s="89" t="s">
        <v>876</v>
      </c>
      <c r="B808" s="90">
        <v>907</v>
      </c>
      <c r="C808" s="91">
        <v>5</v>
      </c>
      <c r="D808" s="91">
        <v>1</v>
      </c>
      <c r="E808" s="92" t="s">
        <v>1092</v>
      </c>
      <c r="F808" s="90" t="s">
        <v>877</v>
      </c>
      <c r="G808" s="95">
        <v>5607</v>
      </c>
      <c r="H808" s="95">
        <v>5607</v>
      </c>
      <c r="I808" s="95">
        <v>5607</v>
      </c>
      <c r="J808" s="94">
        <f t="shared" si="13"/>
        <v>100</v>
      </c>
    </row>
    <row r="809" spans="1:10" ht="94.5">
      <c r="A809" s="89" t="s">
        <v>1656</v>
      </c>
      <c r="B809" s="90">
        <v>907</v>
      </c>
      <c r="C809" s="91">
        <v>5</v>
      </c>
      <c r="D809" s="91">
        <v>1</v>
      </c>
      <c r="E809" s="92" t="s">
        <v>1094</v>
      </c>
      <c r="F809" s="90"/>
      <c r="G809" s="93">
        <v>6136.5</v>
      </c>
      <c r="H809" s="93">
        <v>6136.5</v>
      </c>
      <c r="I809" s="93">
        <v>6136.5</v>
      </c>
      <c r="J809" s="94">
        <f t="shared" si="13"/>
        <v>100</v>
      </c>
    </row>
    <row r="810" spans="1:10" ht="31.5">
      <c r="A810" s="89" t="s">
        <v>876</v>
      </c>
      <c r="B810" s="90">
        <v>907</v>
      </c>
      <c r="C810" s="91">
        <v>5</v>
      </c>
      <c r="D810" s="91">
        <v>1</v>
      </c>
      <c r="E810" s="92" t="s">
        <v>1094</v>
      </c>
      <c r="F810" s="90" t="s">
        <v>877</v>
      </c>
      <c r="G810" s="95">
        <v>6136.5</v>
      </c>
      <c r="H810" s="95">
        <v>6136.5</v>
      </c>
      <c r="I810" s="95">
        <v>6136.5</v>
      </c>
      <c r="J810" s="94">
        <f t="shared" si="13"/>
        <v>100</v>
      </c>
    </row>
    <row r="811" spans="1:10">
      <c r="A811" s="89" t="s">
        <v>687</v>
      </c>
      <c r="B811" s="90">
        <v>907</v>
      </c>
      <c r="C811" s="91">
        <v>5</v>
      </c>
      <c r="D811" s="91">
        <v>2</v>
      </c>
      <c r="E811" s="92"/>
      <c r="F811" s="90"/>
      <c r="G811" s="93">
        <v>200213.3</v>
      </c>
      <c r="H811" s="93">
        <v>200213.3</v>
      </c>
      <c r="I811" s="93">
        <v>165969.1</v>
      </c>
      <c r="J811" s="94">
        <f t="shared" si="13"/>
        <v>82.9</v>
      </c>
    </row>
    <row r="812" spans="1:10" ht="78.75">
      <c r="A812" s="89" t="s">
        <v>1104</v>
      </c>
      <c r="B812" s="90">
        <v>907</v>
      </c>
      <c r="C812" s="91">
        <v>5</v>
      </c>
      <c r="D812" s="91">
        <v>2</v>
      </c>
      <c r="E812" s="92" t="s">
        <v>1105</v>
      </c>
      <c r="F812" s="90"/>
      <c r="G812" s="93">
        <v>1000</v>
      </c>
      <c r="H812" s="93">
        <v>1000</v>
      </c>
      <c r="I812" s="93">
        <v>995</v>
      </c>
      <c r="J812" s="94">
        <f>I812*100/H812</f>
        <v>99.5</v>
      </c>
    </row>
    <row r="813" spans="1:10" ht="31.5">
      <c r="A813" s="89" t="s">
        <v>740</v>
      </c>
      <c r="B813" s="90">
        <v>907</v>
      </c>
      <c r="C813" s="91">
        <v>5</v>
      </c>
      <c r="D813" s="91">
        <v>2</v>
      </c>
      <c r="E813" s="92" t="s">
        <v>1105</v>
      </c>
      <c r="F813" s="90" t="s">
        <v>741</v>
      </c>
      <c r="G813" s="95">
        <v>1000</v>
      </c>
      <c r="H813" s="95">
        <v>1000</v>
      </c>
      <c r="I813" s="95">
        <v>995</v>
      </c>
      <c r="J813" s="94">
        <f t="shared" si="13"/>
        <v>99.5</v>
      </c>
    </row>
    <row r="814" spans="1:10" ht="78.75">
      <c r="A814" s="89" t="s">
        <v>1106</v>
      </c>
      <c r="B814" s="90">
        <v>907</v>
      </c>
      <c r="C814" s="91">
        <v>5</v>
      </c>
      <c r="D814" s="91">
        <v>2</v>
      </c>
      <c r="E814" s="92" t="s">
        <v>1107</v>
      </c>
      <c r="F814" s="90"/>
      <c r="G814" s="93">
        <v>182678.3</v>
      </c>
      <c r="H814" s="93">
        <v>182678.3</v>
      </c>
      <c r="I814" s="93">
        <v>148439.1</v>
      </c>
      <c r="J814" s="94">
        <f t="shared" si="13"/>
        <v>81.3</v>
      </c>
    </row>
    <row r="815" spans="1:10" ht="31.5">
      <c r="A815" s="89" t="s">
        <v>928</v>
      </c>
      <c r="B815" s="90">
        <v>907</v>
      </c>
      <c r="C815" s="91">
        <v>5</v>
      </c>
      <c r="D815" s="91">
        <v>2</v>
      </c>
      <c r="E815" s="92" t="s">
        <v>1107</v>
      </c>
      <c r="F815" s="90" t="s">
        <v>929</v>
      </c>
      <c r="G815" s="95">
        <v>182678.3</v>
      </c>
      <c r="H815" s="95">
        <v>182678.3</v>
      </c>
      <c r="I815" s="95">
        <v>148439.1</v>
      </c>
      <c r="J815" s="94">
        <f t="shared" si="13"/>
        <v>81.3</v>
      </c>
    </row>
    <row r="816" spans="1:10" ht="78.75">
      <c r="A816" s="89" t="s">
        <v>1108</v>
      </c>
      <c r="B816" s="90">
        <v>907</v>
      </c>
      <c r="C816" s="91">
        <v>5</v>
      </c>
      <c r="D816" s="91">
        <v>2</v>
      </c>
      <c r="E816" s="92" t="s">
        <v>1109</v>
      </c>
      <c r="F816" s="90" t="s">
        <v>724</v>
      </c>
      <c r="G816" s="93">
        <v>16535</v>
      </c>
      <c r="H816" s="93">
        <v>16535</v>
      </c>
      <c r="I816" s="93">
        <v>16535</v>
      </c>
      <c r="J816" s="94">
        <f t="shared" si="13"/>
        <v>100</v>
      </c>
    </row>
    <row r="817" spans="1:10" ht="47.25">
      <c r="A817" s="89" t="s">
        <v>967</v>
      </c>
      <c r="B817" s="90">
        <v>907</v>
      </c>
      <c r="C817" s="91">
        <v>5</v>
      </c>
      <c r="D817" s="91">
        <v>2</v>
      </c>
      <c r="E817" s="92" t="s">
        <v>1109</v>
      </c>
      <c r="F817" s="90" t="s">
        <v>968</v>
      </c>
      <c r="G817" s="95">
        <v>16535</v>
      </c>
      <c r="H817" s="95">
        <v>16535</v>
      </c>
      <c r="I817" s="95">
        <v>16535</v>
      </c>
      <c r="J817" s="94">
        <f t="shared" si="13"/>
        <v>100</v>
      </c>
    </row>
    <row r="818" spans="1:10">
      <c r="A818" s="89" t="s">
        <v>725</v>
      </c>
      <c r="B818" s="90">
        <v>907</v>
      </c>
      <c r="C818" s="91">
        <v>7</v>
      </c>
      <c r="D818" s="91"/>
      <c r="E818" s="92"/>
      <c r="F818" s="90"/>
      <c r="G818" s="93">
        <v>7133</v>
      </c>
      <c r="H818" s="93">
        <v>7133</v>
      </c>
      <c r="I818" s="93">
        <v>3124.3</v>
      </c>
      <c r="J818" s="94">
        <f t="shared" si="13"/>
        <v>43.8</v>
      </c>
    </row>
    <row r="819" spans="1:10">
      <c r="A819" s="89" t="s">
        <v>693</v>
      </c>
      <c r="B819" s="90">
        <v>907</v>
      </c>
      <c r="C819" s="91">
        <v>7</v>
      </c>
      <c r="D819" s="91">
        <v>2</v>
      </c>
      <c r="E819" s="92" t="s">
        <v>724</v>
      </c>
      <c r="F819" s="90" t="s">
        <v>724</v>
      </c>
      <c r="G819" s="93">
        <v>6933</v>
      </c>
      <c r="H819" s="93">
        <v>6933</v>
      </c>
      <c r="I819" s="93">
        <v>3084.3</v>
      </c>
      <c r="J819" s="94">
        <f t="shared" si="13"/>
        <v>44.5</v>
      </c>
    </row>
    <row r="820" spans="1:10" ht="63">
      <c r="A820" s="89" t="s">
        <v>1113</v>
      </c>
      <c r="B820" s="90">
        <v>907</v>
      </c>
      <c r="C820" s="91">
        <v>7</v>
      </c>
      <c r="D820" s="91">
        <v>2</v>
      </c>
      <c r="E820" s="92" t="s">
        <v>1114</v>
      </c>
      <c r="F820" s="90"/>
      <c r="G820" s="93">
        <v>322</v>
      </c>
      <c r="H820" s="93">
        <v>322</v>
      </c>
      <c r="I820" s="93">
        <v>199.2</v>
      </c>
      <c r="J820" s="94">
        <f t="shared" si="13"/>
        <v>61.9</v>
      </c>
    </row>
    <row r="821" spans="1:10" ht="31.5">
      <c r="A821" s="89" t="s">
        <v>928</v>
      </c>
      <c r="B821" s="90">
        <v>907</v>
      </c>
      <c r="C821" s="91">
        <v>7</v>
      </c>
      <c r="D821" s="91">
        <v>2</v>
      </c>
      <c r="E821" s="92" t="s">
        <v>1114</v>
      </c>
      <c r="F821" s="90" t="s">
        <v>929</v>
      </c>
      <c r="G821" s="95">
        <v>322</v>
      </c>
      <c r="H821" s="95">
        <v>322</v>
      </c>
      <c r="I821" s="95">
        <v>199.2</v>
      </c>
      <c r="J821" s="94">
        <f t="shared" si="13"/>
        <v>61.9</v>
      </c>
    </row>
    <row r="822" spans="1:10" ht="94.5">
      <c r="A822" s="89" t="s">
        <v>1657</v>
      </c>
      <c r="B822" s="90">
        <v>907</v>
      </c>
      <c r="C822" s="91">
        <v>7</v>
      </c>
      <c r="D822" s="91">
        <v>2</v>
      </c>
      <c r="E822" s="92" t="s">
        <v>1116</v>
      </c>
      <c r="F822" s="90" t="s">
        <v>724</v>
      </c>
      <c r="G822" s="93">
        <v>274.89999999999998</v>
      </c>
      <c r="H822" s="93">
        <v>274.89999999999998</v>
      </c>
      <c r="I822" s="93">
        <v>274.89999999999998</v>
      </c>
      <c r="J822" s="94">
        <f t="shared" si="13"/>
        <v>100</v>
      </c>
    </row>
    <row r="823" spans="1:10" ht="31.5">
      <c r="A823" s="89" t="s">
        <v>928</v>
      </c>
      <c r="B823" s="90">
        <v>907</v>
      </c>
      <c r="C823" s="91">
        <v>7</v>
      </c>
      <c r="D823" s="91">
        <v>2</v>
      </c>
      <c r="E823" s="92" t="s">
        <v>1116</v>
      </c>
      <c r="F823" s="90" t="s">
        <v>929</v>
      </c>
      <c r="G823" s="95">
        <v>274.89999999999998</v>
      </c>
      <c r="H823" s="95">
        <v>274.89999999999998</v>
      </c>
      <c r="I823" s="95">
        <v>274.89999999999998</v>
      </c>
      <c r="J823" s="94">
        <f t="shared" si="13"/>
        <v>100</v>
      </c>
    </row>
    <row r="824" spans="1:10" ht="78.75">
      <c r="A824" s="89" t="s">
        <v>1658</v>
      </c>
      <c r="B824" s="90">
        <v>907</v>
      </c>
      <c r="C824" s="91">
        <v>7</v>
      </c>
      <c r="D824" s="91">
        <v>2</v>
      </c>
      <c r="E824" s="92" t="s">
        <v>1659</v>
      </c>
      <c r="F824" s="90" t="s">
        <v>724</v>
      </c>
      <c r="G824" s="93">
        <v>500</v>
      </c>
      <c r="H824" s="93">
        <v>500</v>
      </c>
      <c r="I824" s="93">
        <v>0</v>
      </c>
      <c r="J824" s="94">
        <f t="shared" si="13"/>
        <v>0</v>
      </c>
    </row>
    <row r="825" spans="1:10" ht="31.5">
      <c r="A825" s="89" t="s">
        <v>740</v>
      </c>
      <c r="B825" s="90">
        <v>907</v>
      </c>
      <c r="C825" s="91">
        <v>7</v>
      </c>
      <c r="D825" s="91">
        <v>2</v>
      </c>
      <c r="E825" s="92" t="s">
        <v>1659</v>
      </c>
      <c r="F825" s="90" t="s">
        <v>741</v>
      </c>
      <c r="G825" s="95">
        <v>500</v>
      </c>
      <c r="H825" s="95">
        <v>500</v>
      </c>
      <c r="I825" s="95">
        <v>0</v>
      </c>
      <c r="J825" s="94">
        <f t="shared" si="13"/>
        <v>0</v>
      </c>
    </row>
    <row r="826" spans="1:10" ht="63">
      <c r="A826" s="89" t="s">
        <v>1113</v>
      </c>
      <c r="B826" s="90">
        <v>907</v>
      </c>
      <c r="C826" s="91">
        <v>7</v>
      </c>
      <c r="D826" s="91">
        <v>2</v>
      </c>
      <c r="E826" s="92" t="s">
        <v>1117</v>
      </c>
      <c r="F826" s="90"/>
      <c r="G826" s="93">
        <v>5836.1</v>
      </c>
      <c r="H826" s="93">
        <v>5836.1</v>
      </c>
      <c r="I826" s="93">
        <v>2610.1999999999998</v>
      </c>
      <c r="J826" s="94">
        <f t="shared" si="13"/>
        <v>44.7</v>
      </c>
    </row>
    <row r="827" spans="1:10" ht="31.5">
      <c r="A827" s="89" t="s">
        <v>928</v>
      </c>
      <c r="B827" s="90">
        <v>907</v>
      </c>
      <c r="C827" s="91">
        <v>7</v>
      </c>
      <c r="D827" s="91">
        <v>2</v>
      </c>
      <c r="E827" s="92" t="s">
        <v>1117</v>
      </c>
      <c r="F827" s="90" t="s">
        <v>929</v>
      </c>
      <c r="G827" s="95">
        <v>5836.1</v>
      </c>
      <c r="H827" s="95">
        <v>5836.1</v>
      </c>
      <c r="I827" s="95">
        <v>2610.1999999999998</v>
      </c>
      <c r="J827" s="94">
        <f t="shared" si="13"/>
        <v>44.7</v>
      </c>
    </row>
    <row r="828" spans="1:10" ht="31.5">
      <c r="A828" s="89" t="s">
        <v>695</v>
      </c>
      <c r="B828" s="90">
        <v>907</v>
      </c>
      <c r="C828" s="91">
        <v>7</v>
      </c>
      <c r="D828" s="91">
        <v>5</v>
      </c>
      <c r="E828" s="92" t="s">
        <v>724</v>
      </c>
      <c r="F828" s="90" t="s">
        <v>724</v>
      </c>
      <c r="G828" s="93">
        <v>200</v>
      </c>
      <c r="H828" s="93">
        <v>200</v>
      </c>
      <c r="I828" s="93">
        <v>40</v>
      </c>
      <c r="J828" s="94">
        <f t="shared" si="13"/>
        <v>20</v>
      </c>
    </row>
    <row r="829" spans="1:10" ht="63">
      <c r="A829" s="89" t="s">
        <v>1121</v>
      </c>
      <c r="B829" s="90">
        <v>907</v>
      </c>
      <c r="C829" s="91">
        <v>7</v>
      </c>
      <c r="D829" s="91">
        <v>5</v>
      </c>
      <c r="E829" s="92" t="s">
        <v>1122</v>
      </c>
      <c r="F829" s="90"/>
      <c r="G829" s="93">
        <v>200</v>
      </c>
      <c r="H829" s="93">
        <v>200</v>
      </c>
      <c r="I829" s="93">
        <v>40</v>
      </c>
      <c r="J829" s="94">
        <f t="shared" si="13"/>
        <v>20</v>
      </c>
    </row>
    <row r="830" spans="1:10" ht="31.5">
      <c r="A830" s="89" t="s">
        <v>790</v>
      </c>
      <c r="B830" s="90">
        <v>907</v>
      </c>
      <c r="C830" s="91">
        <v>7</v>
      </c>
      <c r="D830" s="91">
        <v>5</v>
      </c>
      <c r="E830" s="92" t="s">
        <v>1122</v>
      </c>
      <c r="F830" s="90" t="s">
        <v>791</v>
      </c>
      <c r="G830" s="95">
        <v>100</v>
      </c>
      <c r="H830" s="95">
        <v>100</v>
      </c>
      <c r="I830" s="95">
        <v>0</v>
      </c>
      <c r="J830" s="94">
        <f t="shared" si="13"/>
        <v>0</v>
      </c>
    </row>
    <row r="831" spans="1:10" ht="31.5">
      <c r="A831" s="89" t="s">
        <v>740</v>
      </c>
      <c r="B831" s="90">
        <v>907</v>
      </c>
      <c r="C831" s="91">
        <v>7</v>
      </c>
      <c r="D831" s="91">
        <v>5</v>
      </c>
      <c r="E831" s="92" t="s">
        <v>1122</v>
      </c>
      <c r="F831" s="90" t="s">
        <v>741</v>
      </c>
      <c r="G831" s="95">
        <v>100</v>
      </c>
      <c r="H831" s="95">
        <v>100</v>
      </c>
      <c r="I831" s="95">
        <v>40</v>
      </c>
      <c r="J831" s="94">
        <f t="shared" si="13"/>
        <v>40</v>
      </c>
    </row>
    <row r="832" spans="1:10">
      <c r="A832" s="89" t="s">
        <v>742</v>
      </c>
      <c r="B832" s="90">
        <v>907</v>
      </c>
      <c r="C832" s="91">
        <v>9</v>
      </c>
      <c r="D832" s="91" t="s">
        <v>724</v>
      </c>
      <c r="E832" s="92" t="s">
        <v>724</v>
      </c>
      <c r="F832" s="90" t="s">
        <v>724</v>
      </c>
      <c r="G832" s="93">
        <v>277828.7</v>
      </c>
      <c r="H832" s="93">
        <v>277828.7</v>
      </c>
      <c r="I832" s="93">
        <v>216064.7</v>
      </c>
      <c r="J832" s="94">
        <f t="shared" si="13"/>
        <v>77.8</v>
      </c>
    </row>
    <row r="833" spans="1:10">
      <c r="A833" s="89" t="s">
        <v>700</v>
      </c>
      <c r="B833" s="90">
        <v>907</v>
      </c>
      <c r="C833" s="91">
        <v>9</v>
      </c>
      <c r="D833" s="91">
        <v>1</v>
      </c>
      <c r="E833" s="92" t="s">
        <v>724</v>
      </c>
      <c r="F833" s="90" t="s">
        <v>724</v>
      </c>
      <c r="G833" s="93">
        <v>267744.90000000002</v>
      </c>
      <c r="H833" s="93">
        <v>267744.90000000002</v>
      </c>
      <c r="I833" s="93">
        <v>214748.7</v>
      </c>
      <c r="J833" s="94">
        <f t="shared" si="13"/>
        <v>80.2</v>
      </c>
    </row>
    <row r="834" spans="1:10" ht="78.75">
      <c r="A834" s="89" t="s">
        <v>1660</v>
      </c>
      <c r="B834" s="90">
        <v>907</v>
      </c>
      <c r="C834" s="91">
        <v>9</v>
      </c>
      <c r="D834" s="91">
        <v>1</v>
      </c>
      <c r="E834" s="92" t="s">
        <v>1124</v>
      </c>
      <c r="F834" s="90" t="s">
        <v>724</v>
      </c>
      <c r="G834" s="93">
        <v>250000</v>
      </c>
      <c r="H834" s="93">
        <v>250000</v>
      </c>
      <c r="I834" s="93">
        <v>199933.1</v>
      </c>
      <c r="J834" s="94">
        <f t="shared" si="13"/>
        <v>80</v>
      </c>
    </row>
    <row r="835" spans="1:10" ht="31.5">
      <c r="A835" s="89" t="s">
        <v>928</v>
      </c>
      <c r="B835" s="90">
        <v>907</v>
      </c>
      <c r="C835" s="91">
        <v>9</v>
      </c>
      <c r="D835" s="91">
        <v>1</v>
      </c>
      <c r="E835" s="92" t="s">
        <v>1124</v>
      </c>
      <c r="F835" s="90" t="s">
        <v>929</v>
      </c>
      <c r="G835" s="95">
        <v>250000</v>
      </c>
      <c r="H835" s="95">
        <v>250000</v>
      </c>
      <c r="I835" s="95">
        <v>199933.1</v>
      </c>
      <c r="J835" s="94">
        <f t="shared" si="13"/>
        <v>80</v>
      </c>
    </row>
    <row r="836" spans="1:10" ht="63">
      <c r="A836" s="89" t="s">
        <v>1661</v>
      </c>
      <c r="B836" s="90">
        <v>907</v>
      </c>
      <c r="C836" s="91">
        <v>9</v>
      </c>
      <c r="D836" s="91">
        <v>1</v>
      </c>
      <c r="E836" s="92" t="s">
        <v>1123</v>
      </c>
      <c r="F836" s="90"/>
      <c r="G836" s="93">
        <v>17744.900000000001</v>
      </c>
      <c r="H836" s="93">
        <v>17744.900000000001</v>
      </c>
      <c r="I836" s="93">
        <v>14815.6</v>
      </c>
      <c r="J836" s="94">
        <f t="shared" si="13"/>
        <v>83.5</v>
      </c>
    </row>
    <row r="837" spans="1:10" ht="31.5">
      <c r="A837" s="89" t="s">
        <v>928</v>
      </c>
      <c r="B837" s="90">
        <v>907</v>
      </c>
      <c r="C837" s="91">
        <v>9</v>
      </c>
      <c r="D837" s="91">
        <v>1</v>
      </c>
      <c r="E837" s="92" t="s">
        <v>1123</v>
      </c>
      <c r="F837" s="90" t="s">
        <v>929</v>
      </c>
      <c r="G837" s="95">
        <v>17744.900000000001</v>
      </c>
      <c r="H837" s="95">
        <v>17744.900000000001</v>
      </c>
      <c r="I837" s="95">
        <v>14815.6</v>
      </c>
      <c r="J837" s="94">
        <f t="shared" si="13"/>
        <v>83.5</v>
      </c>
    </row>
    <row r="838" spans="1:10">
      <c r="A838" s="89" t="s">
        <v>701</v>
      </c>
      <c r="B838" s="90">
        <v>907</v>
      </c>
      <c r="C838" s="91">
        <v>9</v>
      </c>
      <c r="D838" s="91">
        <v>2</v>
      </c>
      <c r="E838" s="92" t="s">
        <v>724</v>
      </c>
      <c r="F838" s="90" t="s">
        <v>724</v>
      </c>
      <c r="G838" s="93">
        <v>9500</v>
      </c>
      <c r="H838" s="93">
        <v>9500</v>
      </c>
      <c r="I838" s="93">
        <v>732.2</v>
      </c>
      <c r="J838" s="94">
        <f t="shared" si="13"/>
        <v>7.7</v>
      </c>
    </row>
    <row r="839" spans="1:10" ht="63">
      <c r="A839" s="89" t="s">
        <v>1661</v>
      </c>
      <c r="B839" s="90">
        <v>907</v>
      </c>
      <c r="C839" s="91">
        <v>9</v>
      </c>
      <c r="D839" s="91">
        <v>2</v>
      </c>
      <c r="E839" s="92" t="s">
        <v>1123</v>
      </c>
      <c r="F839" s="90"/>
      <c r="G839" s="93">
        <v>9500</v>
      </c>
      <c r="H839" s="93">
        <v>9500</v>
      </c>
      <c r="I839" s="93">
        <v>732.2</v>
      </c>
      <c r="J839" s="94">
        <f t="shared" si="13"/>
        <v>7.7</v>
      </c>
    </row>
    <row r="840" spans="1:10" ht="31.5">
      <c r="A840" s="89" t="s">
        <v>928</v>
      </c>
      <c r="B840" s="90">
        <v>907</v>
      </c>
      <c r="C840" s="91">
        <v>9</v>
      </c>
      <c r="D840" s="91">
        <v>2</v>
      </c>
      <c r="E840" s="92" t="s">
        <v>1123</v>
      </c>
      <c r="F840" s="90" t="s">
        <v>929</v>
      </c>
      <c r="G840" s="95">
        <v>9500</v>
      </c>
      <c r="H840" s="95">
        <v>9500</v>
      </c>
      <c r="I840" s="95">
        <v>732.2</v>
      </c>
      <c r="J840" s="94">
        <f t="shared" si="13"/>
        <v>7.7</v>
      </c>
    </row>
    <row r="841" spans="1:10">
      <c r="A841" s="89" t="s">
        <v>706</v>
      </c>
      <c r="B841" s="90">
        <v>907</v>
      </c>
      <c r="C841" s="91">
        <v>9</v>
      </c>
      <c r="D841" s="91">
        <v>9</v>
      </c>
      <c r="E841" s="92" t="s">
        <v>724</v>
      </c>
      <c r="F841" s="90" t="s">
        <v>724</v>
      </c>
      <c r="G841" s="93">
        <v>583.79999999999995</v>
      </c>
      <c r="H841" s="93">
        <v>583.79999999999995</v>
      </c>
      <c r="I841" s="93">
        <v>583.79999999999995</v>
      </c>
      <c r="J841" s="94">
        <f t="shared" si="13"/>
        <v>100</v>
      </c>
    </row>
    <row r="842" spans="1:10" ht="78.75">
      <c r="A842" s="89" t="s">
        <v>1660</v>
      </c>
      <c r="B842" s="90">
        <v>907</v>
      </c>
      <c r="C842" s="91">
        <v>9</v>
      </c>
      <c r="D842" s="91">
        <v>9</v>
      </c>
      <c r="E842" s="92" t="s">
        <v>1124</v>
      </c>
      <c r="F842" s="90" t="s">
        <v>724</v>
      </c>
      <c r="G842" s="93">
        <v>583.79999999999995</v>
      </c>
      <c r="H842" s="93">
        <v>583.79999999999995</v>
      </c>
      <c r="I842" s="93">
        <v>583.79999999999995</v>
      </c>
      <c r="J842" s="94">
        <f t="shared" si="13"/>
        <v>100</v>
      </c>
    </row>
    <row r="843" spans="1:10" ht="31.5">
      <c r="A843" s="89" t="s">
        <v>928</v>
      </c>
      <c r="B843" s="90">
        <v>907</v>
      </c>
      <c r="C843" s="91">
        <v>9</v>
      </c>
      <c r="D843" s="91">
        <v>9</v>
      </c>
      <c r="E843" s="92" t="s">
        <v>1124</v>
      </c>
      <c r="F843" s="90" t="s">
        <v>929</v>
      </c>
      <c r="G843" s="95">
        <v>583.79999999999995</v>
      </c>
      <c r="H843" s="95">
        <v>583.79999999999995</v>
      </c>
      <c r="I843" s="95">
        <v>583.79999999999995</v>
      </c>
      <c r="J843" s="94">
        <f t="shared" si="13"/>
        <v>100</v>
      </c>
    </row>
    <row r="844" spans="1:10">
      <c r="A844" s="89" t="s">
        <v>951</v>
      </c>
      <c r="B844" s="90">
        <v>907</v>
      </c>
      <c r="C844" s="91">
        <v>10</v>
      </c>
      <c r="D844" s="91" t="s">
        <v>724</v>
      </c>
      <c r="E844" s="92" t="s">
        <v>724</v>
      </c>
      <c r="F844" s="90" t="s">
        <v>724</v>
      </c>
      <c r="G844" s="93">
        <v>130920.9</v>
      </c>
      <c r="H844" s="93">
        <v>130920.9</v>
      </c>
      <c r="I844" s="93">
        <v>111113.4</v>
      </c>
      <c r="J844" s="94">
        <f t="shared" si="13"/>
        <v>84.9</v>
      </c>
    </row>
    <row r="845" spans="1:10">
      <c r="A845" s="89" t="s">
        <v>709</v>
      </c>
      <c r="B845" s="90">
        <v>907</v>
      </c>
      <c r="C845" s="91">
        <v>10</v>
      </c>
      <c r="D845" s="91">
        <v>3</v>
      </c>
      <c r="E845" s="92" t="s">
        <v>724</v>
      </c>
      <c r="F845" s="90" t="s">
        <v>724</v>
      </c>
      <c r="G845" s="93">
        <v>1558</v>
      </c>
      <c r="H845" s="93">
        <v>1558</v>
      </c>
      <c r="I845" s="93">
        <v>1522.1</v>
      </c>
      <c r="J845" s="94">
        <f t="shared" si="13"/>
        <v>97.7</v>
      </c>
    </row>
    <row r="846" spans="1:10" ht="63">
      <c r="A846" s="89" t="s">
        <v>1089</v>
      </c>
      <c r="B846" s="90">
        <v>907</v>
      </c>
      <c r="C846" s="91">
        <v>10</v>
      </c>
      <c r="D846" s="91">
        <v>3</v>
      </c>
      <c r="E846" s="92" t="s">
        <v>1090</v>
      </c>
      <c r="F846" s="90" t="s">
        <v>724</v>
      </c>
      <c r="G846" s="93">
        <v>1558</v>
      </c>
      <c r="H846" s="93">
        <v>1558</v>
      </c>
      <c r="I846" s="93">
        <v>1522.1</v>
      </c>
      <c r="J846" s="94">
        <f t="shared" si="13"/>
        <v>97.7</v>
      </c>
    </row>
    <row r="847" spans="1:10" ht="31.5">
      <c r="A847" s="89" t="s">
        <v>728</v>
      </c>
      <c r="B847" s="90">
        <v>907</v>
      </c>
      <c r="C847" s="91">
        <v>10</v>
      </c>
      <c r="D847" s="91">
        <v>3</v>
      </c>
      <c r="E847" s="92" t="s">
        <v>1090</v>
      </c>
      <c r="F847" s="90" t="s">
        <v>729</v>
      </c>
      <c r="G847" s="95">
        <v>1558</v>
      </c>
      <c r="H847" s="95">
        <v>1558</v>
      </c>
      <c r="I847" s="95">
        <v>1522.1</v>
      </c>
      <c r="J847" s="94">
        <f t="shared" si="13"/>
        <v>97.7</v>
      </c>
    </row>
    <row r="848" spans="1:10">
      <c r="A848" s="89" t="s">
        <v>710</v>
      </c>
      <c r="B848" s="90">
        <v>907</v>
      </c>
      <c r="C848" s="91">
        <v>10</v>
      </c>
      <c r="D848" s="91">
        <v>4</v>
      </c>
      <c r="E848" s="92" t="s">
        <v>724</v>
      </c>
      <c r="F848" s="90" t="s">
        <v>724</v>
      </c>
      <c r="G848" s="93">
        <v>129362.9</v>
      </c>
      <c r="H848" s="93">
        <v>129362.9</v>
      </c>
      <c r="I848" s="93">
        <v>109591.3</v>
      </c>
      <c r="J848" s="94">
        <f t="shared" si="13"/>
        <v>84.7</v>
      </c>
    </row>
    <row r="849" spans="1:10" ht="94.5">
      <c r="A849" s="89" t="s">
        <v>1125</v>
      </c>
      <c r="B849" s="90">
        <v>907</v>
      </c>
      <c r="C849" s="91">
        <v>10</v>
      </c>
      <c r="D849" s="91">
        <v>4</v>
      </c>
      <c r="E849" s="92" t="s">
        <v>1126</v>
      </c>
      <c r="F849" s="90" t="s">
        <v>724</v>
      </c>
      <c r="G849" s="93">
        <v>62033.9</v>
      </c>
      <c r="H849" s="93">
        <v>62033.9</v>
      </c>
      <c r="I849" s="93">
        <v>62033.9</v>
      </c>
      <c r="J849" s="94">
        <f t="shared" si="13"/>
        <v>100</v>
      </c>
    </row>
    <row r="850" spans="1:10" ht="47.25">
      <c r="A850" s="89" t="s">
        <v>764</v>
      </c>
      <c r="B850" s="90">
        <v>907</v>
      </c>
      <c r="C850" s="91">
        <v>10</v>
      </c>
      <c r="D850" s="91">
        <v>4</v>
      </c>
      <c r="E850" s="92" t="s">
        <v>1126</v>
      </c>
      <c r="F850" s="90" t="s">
        <v>765</v>
      </c>
      <c r="G850" s="95">
        <v>62033.9</v>
      </c>
      <c r="H850" s="95">
        <v>62033.9</v>
      </c>
      <c r="I850" s="95">
        <v>62033.9</v>
      </c>
      <c r="J850" s="94">
        <f t="shared" si="13"/>
        <v>100</v>
      </c>
    </row>
    <row r="851" spans="1:10" ht="63">
      <c r="A851" s="89" t="s">
        <v>1127</v>
      </c>
      <c r="B851" s="90">
        <v>907</v>
      </c>
      <c r="C851" s="91">
        <v>10</v>
      </c>
      <c r="D851" s="91">
        <v>4</v>
      </c>
      <c r="E851" s="92" t="s">
        <v>1128</v>
      </c>
      <c r="F851" s="90"/>
      <c r="G851" s="93">
        <v>67329</v>
      </c>
      <c r="H851" s="93">
        <v>67329</v>
      </c>
      <c r="I851" s="93">
        <v>47557.4</v>
      </c>
      <c r="J851" s="94">
        <f t="shared" si="13"/>
        <v>70.599999999999994</v>
      </c>
    </row>
    <row r="852" spans="1:10" ht="47.25">
      <c r="A852" s="89" t="s">
        <v>764</v>
      </c>
      <c r="B852" s="90">
        <v>907</v>
      </c>
      <c r="C852" s="91">
        <v>10</v>
      </c>
      <c r="D852" s="91">
        <v>4</v>
      </c>
      <c r="E852" s="92" t="s">
        <v>1128</v>
      </c>
      <c r="F852" s="90" t="s">
        <v>765</v>
      </c>
      <c r="G852" s="95">
        <v>67329</v>
      </c>
      <c r="H852" s="95">
        <v>67329</v>
      </c>
      <c r="I852" s="95">
        <v>47557.4</v>
      </c>
      <c r="J852" s="94">
        <f t="shared" si="13"/>
        <v>70.599999999999994</v>
      </c>
    </row>
    <row r="853" spans="1:10">
      <c r="A853" s="89" t="s">
        <v>1129</v>
      </c>
      <c r="B853" s="90">
        <v>907</v>
      </c>
      <c r="C853" s="91">
        <v>11</v>
      </c>
      <c r="D853" s="91" t="s">
        <v>724</v>
      </c>
      <c r="E853" s="92" t="s">
        <v>724</v>
      </c>
      <c r="F853" s="90" t="s">
        <v>724</v>
      </c>
      <c r="G853" s="93">
        <v>7865</v>
      </c>
      <c r="H853" s="93">
        <v>7865</v>
      </c>
      <c r="I853" s="93">
        <v>7865</v>
      </c>
      <c r="J853" s="94">
        <f t="shared" si="13"/>
        <v>100</v>
      </c>
    </row>
    <row r="854" spans="1:10">
      <c r="A854" s="89" t="s">
        <v>713</v>
      </c>
      <c r="B854" s="90">
        <v>907</v>
      </c>
      <c r="C854" s="91">
        <v>11</v>
      </c>
      <c r="D854" s="91">
        <v>2</v>
      </c>
      <c r="E854" s="92" t="s">
        <v>724</v>
      </c>
      <c r="F854" s="90" t="s">
        <v>724</v>
      </c>
      <c r="G854" s="93">
        <v>7865</v>
      </c>
      <c r="H854" s="93">
        <v>7865</v>
      </c>
      <c r="I854" s="93">
        <v>7865</v>
      </c>
      <c r="J854" s="94">
        <f t="shared" si="13"/>
        <v>100</v>
      </c>
    </row>
    <row r="855" spans="1:10" ht="63">
      <c r="A855" s="89" t="s">
        <v>1130</v>
      </c>
      <c r="B855" s="90">
        <v>907</v>
      </c>
      <c r="C855" s="91">
        <v>11</v>
      </c>
      <c r="D855" s="91">
        <v>2</v>
      </c>
      <c r="E855" s="92" t="s">
        <v>1131</v>
      </c>
      <c r="F855" s="90" t="s">
        <v>724</v>
      </c>
      <c r="G855" s="93">
        <v>7865</v>
      </c>
      <c r="H855" s="93">
        <v>7865</v>
      </c>
      <c r="I855" s="93">
        <v>7865</v>
      </c>
      <c r="J855" s="94">
        <f t="shared" si="13"/>
        <v>100</v>
      </c>
    </row>
    <row r="856" spans="1:10" ht="47.25">
      <c r="A856" s="89" t="s">
        <v>967</v>
      </c>
      <c r="B856" s="90">
        <v>907</v>
      </c>
      <c r="C856" s="91">
        <v>11</v>
      </c>
      <c r="D856" s="91">
        <v>2</v>
      </c>
      <c r="E856" s="92" t="s">
        <v>1131</v>
      </c>
      <c r="F856" s="90" t="s">
        <v>968</v>
      </c>
      <c r="G856" s="95">
        <v>7865</v>
      </c>
      <c r="H856" s="95">
        <v>7865</v>
      </c>
      <c r="I856" s="95">
        <v>7865</v>
      </c>
      <c r="J856" s="94">
        <f t="shared" si="13"/>
        <v>100</v>
      </c>
    </row>
    <row r="857" spans="1:10">
      <c r="A857" s="89" t="s">
        <v>1462</v>
      </c>
      <c r="B857" s="90">
        <v>907</v>
      </c>
      <c r="C857" s="91"/>
      <c r="D857" s="91"/>
      <c r="E857" s="92"/>
      <c r="F857" s="90"/>
      <c r="G857" s="93">
        <v>861012.9</v>
      </c>
      <c r="H857" s="93">
        <v>861012.9</v>
      </c>
      <c r="I857" s="93">
        <v>800280.4</v>
      </c>
      <c r="J857" s="94">
        <f t="shared" si="13"/>
        <v>92.9</v>
      </c>
    </row>
    <row r="858" spans="1:10">
      <c r="A858" s="89" t="s">
        <v>837</v>
      </c>
      <c r="B858" s="90">
        <v>907</v>
      </c>
      <c r="C858" s="91">
        <v>1</v>
      </c>
      <c r="D858" s="91" t="s">
        <v>724</v>
      </c>
      <c r="E858" s="92" t="s">
        <v>724</v>
      </c>
      <c r="F858" s="90" t="s">
        <v>724</v>
      </c>
      <c r="G858" s="93">
        <v>78.099999999999994</v>
      </c>
      <c r="H858" s="93">
        <v>78.099999999999994</v>
      </c>
      <c r="I858" s="93">
        <v>78.099999999999994</v>
      </c>
      <c r="J858" s="94">
        <f t="shared" ref="J858:J921" si="14">I858*100/H858</f>
        <v>100</v>
      </c>
    </row>
    <row r="859" spans="1:10" ht="47.25">
      <c r="A859" s="89" t="s">
        <v>655</v>
      </c>
      <c r="B859" s="90">
        <v>907</v>
      </c>
      <c r="C859" s="91">
        <v>1</v>
      </c>
      <c r="D859" s="91">
        <v>4</v>
      </c>
      <c r="E859" s="92" t="s">
        <v>724</v>
      </c>
      <c r="F859" s="90" t="s">
        <v>724</v>
      </c>
      <c r="G859" s="93">
        <v>78.099999999999994</v>
      </c>
      <c r="H859" s="93">
        <v>78.099999999999994</v>
      </c>
      <c r="I859" s="93">
        <v>78.099999999999994</v>
      </c>
      <c r="J859" s="94">
        <f t="shared" si="14"/>
        <v>100</v>
      </c>
    </row>
    <row r="860" spans="1:10" ht="110.25">
      <c r="A860" s="89" t="s">
        <v>1065</v>
      </c>
      <c r="B860" s="90">
        <v>907</v>
      </c>
      <c r="C860" s="91">
        <v>1</v>
      </c>
      <c r="D860" s="91">
        <v>4</v>
      </c>
      <c r="E860" s="92" t="s">
        <v>1066</v>
      </c>
      <c r="F860" s="90"/>
      <c r="G860" s="93">
        <v>78.099999999999994</v>
      </c>
      <c r="H860" s="93">
        <v>78.099999999999994</v>
      </c>
      <c r="I860" s="93">
        <v>78.099999999999994</v>
      </c>
      <c r="J860" s="94">
        <f t="shared" si="14"/>
        <v>100</v>
      </c>
    </row>
    <row r="861" spans="1:10">
      <c r="A861" s="89" t="s">
        <v>913</v>
      </c>
      <c r="B861" s="90">
        <v>907</v>
      </c>
      <c r="C861" s="91">
        <v>1</v>
      </c>
      <c r="D861" s="91">
        <v>4</v>
      </c>
      <c r="E861" s="92" t="s">
        <v>1066</v>
      </c>
      <c r="F861" s="90" t="s">
        <v>914</v>
      </c>
      <c r="G861" s="95">
        <v>78.099999999999994</v>
      </c>
      <c r="H861" s="95">
        <v>78.099999999999994</v>
      </c>
      <c r="I861" s="95">
        <v>78.099999999999994</v>
      </c>
      <c r="J861" s="94">
        <f t="shared" si="14"/>
        <v>100</v>
      </c>
    </row>
    <row r="862" spans="1:10" ht="31.5">
      <c r="A862" s="89" t="s">
        <v>1067</v>
      </c>
      <c r="B862" s="90">
        <v>907</v>
      </c>
      <c r="C862" s="91">
        <v>3</v>
      </c>
      <c r="D862" s="91"/>
      <c r="E862" s="92"/>
      <c r="F862" s="90"/>
      <c r="G862" s="93">
        <v>1170.3</v>
      </c>
      <c r="H862" s="93">
        <v>1170.3</v>
      </c>
      <c r="I862" s="93">
        <v>1170.3</v>
      </c>
      <c r="J862" s="94">
        <f t="shared" si="14"/>
        <v>100</v>
      </c>
    </row>
    <row r="863" spans="1:10" ht="31.5">
      <c r="A863" s="89" t="s">
        <v>676</v>
      </c>
      <c r="B863" s="90">
        <v>907</v>
      </c>
      <c r="C863" s="91">
        <v>3</v>
      </c>
      <c r="D863" s="91">
        <v>14</v>
      </c>
      <c r="E863" s="92"/>
      <c r="F863" s="90"/>
      <c r="G863" s="93">
        <v>1170.3</v>
      </c>
      <c r="H863" s="93">
        <v>1170.3</v>
      </c>
      <c r="I863" s="93">
        <v>1170.3</v>
      </c>
      <c r="J863" s="94">
        <f t="shared" si="14"/>
        <v>100</v>
      </c>
    </row>
    <row r="864" spans="1:10" ht="78.75">
      <c r="A864" s="89" t="s">
        <v>1662</v>
      </c>
      <c r="B864" s="90">
        <v>907</v>
      </c>
      <c r="C864" s="91">
        <v>3</v>
      </c>
      <c r="D864" s="91">
        <v>14</v>
      </c>
      <c r="E864" s="92" t="s">
        <v>1069</v>
      </c>
      <c r="F864" s="90" t="s">
        <v>724</v>
      </c>
      <c r="G864" s="93">
        <v>1000</v>
      </c>
      <c r="H864" s="93">
        <v>1000</v>
      </c>
      <c r="I864" s="93">
        <v>1000</v>
      </c>
      <c r="J864" s="94">
        <f t="shared" si="14"/>
        <v>100</v>
      </c>
    </row>
    <row r="865" spans="1:10" ht="47.25">
      <c r="A865" s="89" t="s">
        <v>840</v>
      </c>
      <c r="B865" s="90">
        <v>907</v>
      </c>
      <c r="C865" s="91">
        <v>3</v>
      </c>
      <c r="D865" s="91">
        <v>14</v>
      </c>
      <c r="E865" s="92" t="s">
        <v>1069</v>
      </c>
      <c r="F865" s="90" t="s">
        <v>841</v>
      </c>
      <c r="G865" s="95">
        <v>1000</v>
      </c>
      <c r="H865" s="95">
        <v>1000</v>
      </c>
      <c r="I865" s="95">
        <v>1000</v>
      </c>
      <c r="J865" s="94">
        <f t="shared" si="14"/>
        <v>100</v>
      </c>
    </row>
    <row r="866" spans="1:10" ht="94.5">
      <c r="A866" s="89" t="s">
        <v>1070</v>
      </c>
      <c r="B866" s="90">
        <v>907</v>
      </c>
      <c r="C866" s="91">
        <v>3</v>
      </c>
      <c r="D866" s="91">
        <v>14</v>
      </c>
      <c r="E866" s="92" t="s">
        <v>1071</v>
      </c>
      <c r="F866" s="90" t="s">
        <v>724</v>
      </c>
      <c r="G866" s="93">
        <v>170.3</v>
      </c>
      <c r="H866" s="93">
        <v>170.3</v>
      </c>
      <c r="I866" s="93">
        <v>170.3</v>
      </c>
      <c r="J866" s="94">
        <f t="shared" si="14"/>
        <v>100</v>
      </c>
    </row>
    <row r="867" spans="1:10" ht="47.25">
      <c r="A867" s="89" t="s">
        <v>840</v>
      </c>
      <c r="B867" s="90">
        <v>907</v>
      </c>
      <c r="C867" s="91">
        <v>3</v>
      </c>
      <c r="D867" s="91">
        <v>14</v>
      </c>
      <c r="E867" s="92" t="s">
        <v>1071</v>
      </c>
      <c r="F867" s="90" t="s">
        <v>841</v>
      </c>
      <c r="G867" s="95">
        <v>170.3</v>
      </c>
      <c r="H867" s="95">
        <v>170.3</v>
      </c>
      <c r="I867" s="95">
        <v>170.3</v>
      </c>
      <c r="J867" s="94">
        <f t="shared" si="14"/>
        <v>100</v>
      </c>
    </row>
    <row r="868" spans="1:10">
      <c r="A868" s="89" t="s">
        <v>957</v>
      </c>
      <c r="B868" s="90">
        <v>907</v>
      </c>
      <c r="C868" s="91">
        <v>4</v>
      </c>
      <c r="D868" s="91"/>
      <c r="E868" s="92"/>
      <c r="F868" s="90"/>
      <c r="G868" s="93">
        <v>231137.5</v>
      </c>
      <c r="H868" s="93">
        <v>231137.5</v>
      </c>
      <c r="I868" s="93">
        <v>197864.4</v>
      </c>
      <c r="J868" s="94">
        <f t="shared" si="14"/>
        <v>85.6</v>
      </c>
    </row>
    <row r="869" spans="1:10">
      <c r="A869" s="89" t="s">
        <v>682</v>
      </c>
      <c r="B869" s="90">
        <v>907</v>
      </c>
      <c r="C869" s="91">
        <v>4</v>
      </c>
      <c r="D869" s="91">
        <v>8</v>
      </c>
      <c r="E869" s="92"/>
      <c r="F869" s="90"/>
      <c r="G869" s="93">
        <v>1617.5</v>
      </c>
      <c r="H869" s="93">
        <v>1617.5</v>
      </c>
      <c r="I869" s="93">
        <v>617.5</v>
      </c>
      <c r="J869" s="94">
        <f t="shared" si="14"/>
        <v>38.200000000000003</v>
      </c>
    </row>
    <row r="870" spans="1:10" ht="78.75">
      <c r="A870" s="89" t="s">
        <v>1663</v>
      </c>
      <c r="B870" s="90">
        <v>907</v>
      </c>
      <c r="C870" s="91">
        <v>4</v>
      </c>
      <c r="D870" s="91">
        <v>8</v>
      </c>
      <c r="E870" s="92" t="s">
        <v>1664</v>
      </c>
      <c r="F870" s="90" t="s">
        <v>724</v>
      </c>
      <c r="G870" s="93">
        <v>1000</v>
      </c>
      <c r="H870" s="93">
        <v>1000</v>
      </c>
      <c r="I870" s="93">
        <v>0</v>
      </c>
      <c r="J870" s="94">
        <f t="shared" si="14"/>
        <v>0</v>
      </c>
    </row>
    <row r="871" spans="1:10" ht="47.25">
      <c r="A871" s="89" t="s">
        <v>840</v>
      </c>
      <c r="B871" s="90">
        <v>907</v>
      </c>
      <c r="C871" s="91">
        <v>4</v>
      </c>
      <c r="D871" s="91">
        <v>8</v>
      </c>
      <c r="E871" s="92" t="s">
        <v>1664</v>
      </c>
      <c r="F871" s="90" t="s">
        <v>841</v>
      </c>
      <c r="G871" s="95">
        <v>1000</v>
      </c>
      <c r="H871" s="95">
        <v>1000</v>
      </c>
      <c r="I871" s="95">
        <v>0</v>
      </c>
      <c r="J871" s="94">
        <f t="shared" si="14"/>
        <v>0</v>
      </c>
    </row>
    <row r="872" spans="1:10" ht="78.75">
      <c r="A872" s="89" t="s">
        <v>745</v>
      </c>
      <c r="B872" s="90">
        <v>907</v>
      </c>
      <c r="C872" s="91">
        <v>4</v>
      </c>
      <c r="D872" s="91">
        <v>8</v>
      </c>
      <c r="E872" s="92" t="s">
        <v>746</v>
      </c>
      <c r="F872" s="90" t="s">
        <v>724</v>
      </c>
      <c r="G872" s="93">
        <v>617.5</v>
      </c>
      <c r="H872" s="93">
        <v>617.5</v>
      </c>
      <c r="I872" s="93">
        <v>617.5</v>
      </c>
      <c r="J872" s="94">
        <f t="shared" si="14"/>
        <v>100</v>
      </c>
    </row>
    <row r="873" spans="1:10" ht="47.25">
      <c r="A873" s="89" t="s">
        <v>840</v>
      </c>
      <c r="B873" s="90">
        <v>907</v>
      </c>
      <c r="C873" s="91">
        <v>4</v>
      </c>
      <c r="D873" s="91">
        <v>8</v>
      </c>
      <c r="E873" s="92" t="s">
        <v>746</v>
      </c>
      <c r="F873" s="90" t="s">
        <v>841</v>
      </c>
      <c r="G873" s="95">
        <v>617.5</v>
      </c>
      <c r="H873" s="95">
        <v>617.5</v>
      </c>
      <c r="I873" s="95">
        <v>617.5</v>
      </c>
      <c r="J873" s="94">
        <f t="shared" si="14"/>
        <v>100</v>
      </c>
    </row>
    <row r="874" spans="1:10">
      <c r="A874" s="100" t="s">
        <v>1644</v>
      </c>
      <c r="B874" s="90">
        <v>907</v>
      </c>
      <c r="C874" s="91">
        <v>4</v>
      </c>
      <c r="D874" s="91">
        <v>9</v>
      </c>
      <c r="E874" s="92"/>
      <c r="F874" s="90"/>
      <c r="G874" s="93">
        <v>229520</v>
      </c>
      <c r="H874" s="93">
        <v>229520</v>
      </c>
      <c r="I874" s="93">
        <v>197246.9</v>
      </c>
      <c r="J874" s="94">
        <f t="shared" si="14"/>
        <v>85.9</v>
      </c>
    </row>
    <row r="875" spans="1:10" ht="94.5">
      <c r="A875" s="89" t="s">
        <v>1079</v>
      </c>
      <c r="B875" s="90">
        <v>907</v>
      </c>
      <c r="C875" s="91">
        <v>4</v>
      </c>
      <c r="D875" s="91">
        <v>9</v>
      </c>
      <c r="E875" s="92" t="s">
        <v>1080</v>
      </c>
      <c r="F875" s="90"/>
      <c r="G875" s="93">
        <v>1025.0999999999999</v>
      </c>
      <c r="H875" s="93">
        <v>1025.0999999999999</v>
      </c>
      <c r="I875" s="93">
        <v>1025.0999999999999</v>
      </c>
      <c r="J875" s="94">
        <f t="shared" si="14"/>
        <v>100</v>
      </c>
    </row>
    <row r="876" spans="1:10" ht="31.5">
      <c r="A876" s="89" t="s">
        <v>891</v>
      </c>
      <c r="B876" s="90">
        <v>907</v>
      </c>
      <c r="C876" s="91">
        <v>4</v>
      </c>
      <c r="D876" s="91">
        <v>9</v>
      </c>
      <c r="E876" s="92" t="s">
        <v>1080</v>
      </c>
      <c r="F876" s="90" t="s">
        <v>892</v>
      </c>
      <c r="G876" s="95">
        <v>1025.0999999999999</v>
      </c>
      <c r="H876" s="95">
        <v>1025.0999999999999</v>
      </c>
      <c r="I876" s="95">
        <v>1025.0999999999999</v>
      </c>
      <c r="J876" s="94">
        <f t="shared" si="14"/>
        <v>100</v>
      </c>
    </row>
    <row r="877" spans="1:10" ht="94.5">
      <c r="A877" s="89" t="s">
        <v>1665</v>
      </c>
      <c r="B877" s="90">
        <v>907</v>
      </c>
      <c r="C877" s="91">
        <v>4</v>
      </c>
      <c r="D877" s="91">
        <v>9</v>
      </c>
      <c r="E877" s="92" t="s">
        <v>1666</v>
      </c>
      <c r="F877" s="90"/>
      <c r="G877" s="93">
        <v>1475.6</v>
      </c>
      <c r="H877" s="93">
        <v>1475.6</v>
      </c>
      <c r="I877" s="93">
        <v>1475.6</v>
      </c>
      <c r="J877" s="94">
        <f t="shared" si="14"/>
        <v>100</v>
      </c>
    </row>
    <row r="878" spans="1:10" ht="47.25">
      <c r="A878" s="89" t="s">
        <v>840</v>
      </c>
      <c r="B878" s="90">
        <v>907</v>
      </c>
      <c r="C878" s="91">
        <v>4</v>
      </c>
      <c r="D878" s="91">
        <v>9</v>
      </c>
      <c r="E878" s="92" t="s">
        <v>1666</v>
      </c>
      <c r="F878" s="90" t="s">
        <v>841</v>
      </c>
      <c r="G878" s="95">
        <v>1475.6</v>
      </c>
      <c r="H878" s="95">
        <v>1475.6</v>
      </c>
      <c r="I878" s="95">
        <v>1475.6</v>
      </c>
      <c r="J878" s="94">
        <f t="shared" si="14"/>
        <v>100</v>
      </c>
    </row>
    <row r="879" spans="1:10" ht="204.75">
      <c r="A879" s="89" t="s">
        <v>1647</v>
      </c>
      <c r="B879" s="90">
        <v>907</v>
      </c>
      <c r="C879" s="91">
        <v>4</v>
      </c>
      <c r="D879" s="91">
        <v>9</v>
      </c>
      <c r="E879" s="92" t="s">
        <v>1083</v>
      </c>
      <c r="F879" s="90"/>
      <c r="G879" s="93">
        <v>227019.3</v>
      </c>
      <c r="H879" s="93">
        <v>227019.3</v>
      </c>
      <c r="I879" s="93">
        <v>194746.2</v>
      </c>
      <c r="J879" s="94">
        <f t="shared" si="14"/>
        <v>85.8</v>
      </c>
    </row>
    <row r="880" spans="1:10">
      <c r="A880" s="96" t="s">
        <v>42</v>
      </c>
      <c r="B880" s="90">
        <v>907</v>
      </c>
      <c r="C880" s="91">
        <v>4</v>
      </c>
      <c r="D880" s="91">
        <v>9</v>
      </c>
      <c r="E880" s="92" t="s">
        <v>1083</v>
      </c>
      <c r="F880" s="90" t="s">
        <v>1064</v>
      </c>
      <c r="G880" s="95">
        <v>227019.3</v>
      </c>
      <c r="H880" s="95">
        <v>227019.3</v>
      </c>
      <c r="I880" s="95">
        <v>194746.2</v>
      </c>
      <c r="J880" s="94">
        <f t="shared" si="14"/>
        <v>85.8</v>
      </c>
    </row>
    <row r="881" spans="1:10">
      <c r="A881" s="89" t="s">
        <v>1026</v>
      </c>
      <c r="B881" s="90">
        <v>907</v>
      </c>
      <c r="C881" s="91">
        <v>5</v>
      </c>
      <c r="D881" s="91" t="s">
        <v>724</v>
      </c>
      <c r="E881" s="92"/>
      <c r="F881" s="90"/>
      <c r="G881" s="93">
        <v>441802.8</v>
      </c>
      <c r="H881" s="93">
        <v>441802.8</v>
      </c>
      <c r="I881" s="93">
        <v>414416.1</v>
      </c>
      <c r="J881" s="94">
        <f t="shared" si="14"/>
        <v>93.8</v>
      </c>
    </row>
    <row r="882" spans="1:10">
      <c r="A882" s="89" t="s">
        <v>686</v>
      </c>
      <c r="B882" s="90">
        <v>907</v>
      </c>
      <c r="C882" s="91">
        <v>5</v>
      </c>
      <c r="D882" s="91">
        <v>1</v>
      </c>
      <c r="E882" s="92"/>
      <c r="F882" s="90"/>
      <c r="G882" s="93">
        <v>166376.1</v>
      </c>
      <c r="H882" s="93">
        <v>166376.1</v>
      </c>
      <c r="I882" s="93">
        <v>152210.4</v>
      </c>
      <c r="J882" s="94">
        <f t="shared" si="14"/>
        <v>91.5</v>
      </c>
    </row>
    <row r="883" spans="1:10" ht="126">
      <c r="A883" s="100" t="s">
        <v>1667</v>
      </c>
      <c r="B883" s="90">
        <v>907</v>
      </c>
      <c r="C883" s="91">
        <v>5</v>
      </c>
      <c r="D883" s="91">
        <v>1</v>
      </c>
      <c r="E883" s="92" t="s">
        <v>1176</v>
      </c>
      <c r="F883" s="90" t="s">
        <v>724</v>
      </c>
      <c r="G883" s="93">
        <v>44109.2</v>
      </c>
      <c r="H883" s="93">
        <v>44109.2</v>
      </c>
      <c r="I883" s="93">
        <v>44109.2</v>
      </c>
      <c r="J883" s="94">
        <f t="shared" si="14"/>
        <v>100</v>
      </c>
    </row>
    <row r="884" spans="1:10">
      <c r="A884" s="96" t="s">
        <v>42</v>
      </c>
      <c r="B884" s="90">
        <v>907</v>
      </c>
      <c r="C884" s="91">
        <v>5</v>
      </c>
      <c r="D884" s="91">
        <v>1</v>
      </c>
      <c r="E884" s="92" t="s">
        <v>1176</v>
      </c>
      <c r="F884" s="90" t="s">
        <v>1064</v>
      </c>
      <c r="G884" s="95">
        <v>44109.2</v>
      </c>
      <c r="H884" s="95">
        <v>44109.2</v>
      </c>
      <c r="I884" s="95">
        <v>44109.2</v>
      </c>
      <c r="J884" s="94">
        <f t="shared" si="14"/>
        <v>100</v>
      </c>
    </row>
    <row r="885" spans="1:10" ht="78.75">
      <c r="A885" s="100" t="s">
        <v>1668</v>
      </c>
      <c r="B885" s="90">
        <v>907</v>
      </c>
      <c r="C885" s="91">
        <v>5</v>
      </c>
      <c r="D885" s="91">
        <v>1</v>
      </c>
      <c r="E885" s="92" t="s">
        <v>1091</v>
      </c>
      <c r="F885" s="90" t="s">
        <v>724</v>
      </c>
      <c r="G885" s="93">
        <v>73145</v>
      </c>
      <c r="H885" s="93">
        <v>73145</v>
      </c>
      <c r="I885" s="93">
        <v>62084.4</v>
      </c>
      <c r="J885" s="94">
        <f t="shared" si="14"/>
        <v>84.9</v>
      </c>
    </row>
    <row r="886" spans="1:10" ht="31.5">
      <c r="A886" s="89" t="s">
        <v>891</v>
      </c>
      <c r="B886" s="90">
        <v>907</v>
      </c>
      <c r="C886" s="91">
        <v>5</v>
      </c>
      <c r="D886" s="91">
        <v>1</v>
      </c>
      <c r="E886" s="92" t="s">
        <v>1091</v>
      </c>
      <c r="F886" s="90" t="s">
        <v>892</v>
      </c>
      <c r="G886" s="95">
        <v>73145</v>
      </c>
      <c r="H886" s="95">
        <v>73145</v>
      </c>
      <c r="I886" s="95">
        <v>62084.4</v>
      </c>
      <c r="J886" s="94">
        <f t="shared" si="14"/>
        <v>84.9</v>
      </c>
    </row>
    <row r="887" spans="1:10" ht="94.5">
      <c r="A887" s="89" t="s">
        <v>1669</v>
      </c>
      <c r="B887" s="90">
        <v>907</v>
      </c>
      <c r="C887" s="91">
        <v>5</v>
      </c>
      <c r="D887" s="91">
        <v>1</v>
      </c>
      <c r="E887" s="92" t="s">
        <v>1093</v>
      </c>
      <c r="F887" s="90" t="s">
        <v>724</v>
      </c>
      <c r="G887" s="93">
        <v>49121.9</v>
      </c>
      <c r="H887" s="93">
        <v>49121.9</v>
      </c>
      <c r="I887" s="93">
        <v>46016.800000000003</v>
      </c>
      <c r="J887" s="94">
        <f t="shared" si="14"/>
        <v>93.7</v>
      </c>
    </row>
    <row r="888" spans="1:10" ht="31.5">
      <c r="A888" s="89" t="s">
        <v>891</v>
      </c>
      <c r="B888" s="90">
        <v>907</v>
      </c>
      <c r="C888" s="91">
        <v>5</v>
      </c>
      <c r="D888" s="91">
        <v>1</v>
      </c>
      <c r="E888" s="92" t="s">
        <v>1093</v>
      </c>
      <c r="F888" s="90" t="s">
        <v>892</v>
      </c>
      <c r="G888" s="95">
        <v>49121.9</v>
      </c>
      <c r="H888" s="95">
        <v>49121.9</v>
      </c>
      <c r="I888" s="95">
        <v>46016.800000000003</v>
      </c>
      <c r="J888" s="94">
        <f t="shared" si="14"/>
        <v>93.7</v>
      </c>
    </row>
    <row r="889" spans="1:10">
      <c r="A889" s="89" t="s">
        <v>687</v>
      </c>
      <c r="B889" s="90">
        <v>907</v>
      </c>
      <c r="C889" s="91">
        <v>5</v>
      </c>
      <c r="D889" s="91">
        <v>2</v>
      </c>
      <c r="E889" s="92" t="s">
        <v>724</v>
      </c>
      <c r="F889" s="90" t="s">
        <v>724</v>
      </c>
      <c r="G889" s="93">
        <v>275426.7</v>
      </c>
      <c r="H889" s="93">
        <v>275426.7</v>
      </c>
      <c r="I889" s="93">
        <v>262205.7</v>
      </c>
      <c r="J889" s="94">
        <f t="shared" si="14"/>
        <v>95.2</v>
      </c>
    </row>
    <row r="890" spans="1:10" ht="110.25">
      <c r="A890" s="100" t="s">
        <v>1670</v>
      </c>
      <c r="B890" s="90">
        <v>907</v>
      </c>
      <c r="C890" s="91">
        <v>5</v>
      </c>
      <c r="D890" s="91">
        <v>2</v>
      </c>
      <c r="E890" s="92" t="s">
        <v>1671</v>
      </c>
      <c r="F890" s="90" t="s">
        <v>724</v>
      </c>
      <c r="G890" s="93">
        <v>19975.5</v>
      </c>
      <c r="H890" s="93">
        <v>19975.5</v>
      </c>
      <c r="I890" s="93">
        <v>19975.400000000001</v>
      </c>
      <c r="J890" s="94">
        <f t="shared" si="14"/>
        <v>100</v>
      </c>
    </row>
    <row r="891" spans="1:10" ht="47.25">
      <c r="A891" s="89" t="s">
        <v>840</v>
      </c>
      <c r="B891" s="90">
        <v>907</v>
      </c>
      <c r="C891" s="91">
        <v>5</v>
      </c>
      <c r="D891" s="91">
        <v>2</v>
      </c>
      <c r="E891" s="92" t="s">
        <v>1671</v>
      </c>
      <c r="F891" s="90" t="s">
        <v>841</v>
      </c>
      <c r="G891" s="95">
        <v>19975.5</v>
      </c>
      <c r="H891" s="95">
        <v>19975.5</v>
      </c>
      <c r="I891" s="95">
        <v>19975.400000000001</v>
      </c>
      <c r="J891" s="94">
        <f t="shared" si="14"/>
        <v>100</v>
      </c>
    </row>
    <row r="892" spans="1:10" ht="126">
      <c r="A892" s="100" t="s">
        <v>1672</v>
      </c>
      <c r="B892" s="90">
        <v>907</v>
      </c>
      <c r="C892" s="91">
        <v>5</v>
      </c>
      <c r="D892" s="91">
        <v>2</v>
      </c>
      <c r="E892" s="92" t="s">
        <v>1095</v>
      </c>
      <c r="F892" s="90"/>
      <c r="G892" s="93">
        <v>24288.5</v>
      </c>
      <c r="H892" s="93">
        <v>24288.5</v>
      </c>
      <c r="I892" s="93">
        <v>24195.7</v>
      </c>
      <c r="J892" s="94">
        <f t="shared" si="14"/>
        <v>99.6</v>
      </c>
    </row>
    <row r="893" spans="1:10" ht="31.5">
      <c r="A893" s="89" t="s">
        <v>891</v>
      </c>
      <c r="B893" s="90">
        <v>907</v>
      </c>
      <c r="C893" s="91">
        <v>5</v>
      </c>
      <c r="D893" s="91">
        <v>2</v>
      </c>
      <c r="E893" s="92" t="s">
        <v>1095</v>
      </c>
      <c r="F893" s="90" t="s">
        <v>892</v>
      </c>
      <c r="G893" s="95">
        <v>24288.5</v>
      </c>
      <c r="H893" s="95">
        <v>24288.5</v>
      </c>
      <c r="I893" s="95">
        <v>24195.7</v>
      </c>
      <c r="J893" s="94">
        <f t="shared" si="14"/>
        <v>99.6</v>
      </c>
    </row>
    <row r="894" spans="1:10" ht="78.75">
      <c r="A894" s="89" t="s">
        <v>1663</v>
      </c>
      <c r="B894" s="90">
        <v>907</v>
      </c>
      <c r="C894" s="91">
        <v>5</v>
      </c>
      <c r="D894" s="91">
        <v>2</v>
      </c>
      <c r="E894" s="92" t="s">
        <v>1664</v>
      </c>
      <c r="F894" s="90" t="s">
        <v>724</v>
      </c>
      <c r="G894" s="93">
        <v>11799.6</v>
      </c>
      <c r="H894" s="93">
        <v>11799.6</v>
      </c>
      <c r="I894" s="93">
        <v>0</v>
      </c>
      <c r="J894" s="94">
        <f t="shared" si="14"/>
        <v>0</v>
      </c>
    </row>
    <row r="895" spans="1:10" ht="47.25">
      <c r="A895" s="89" t="s">
        <v>840</v>
      </c>
      <c r="B895" s="90">
        <v>907</v>
      </c>
      <c r="C895" s="91">
        <v>5</v>
      </c>
      <c r="D895" s="91">
        <v>2</v>
      </c>
      <c r="E895" s="92" t="s">
        <v>1664</v>
      </c>
      <c r="F895" s="90" t="s">
        <v>841</v>
      </c>
      <c r="G895" s="95">
        <v>11799.6</v>
      </c>
      <c r="H895" s="95">
        <v>11799.6</v>
      </c>
      <c r="I895" s="95">
        <v>0</v>
      </c>
      <c r="J895" s="94">
        <f t="shared" si="14"/>
        <v>0</v>
      </c>
    </row>
    <row r="896" spans="1:10" ht="78.75">
      <c r="A896" s="89" t="s">
        <v>1096</v>
      </c>
      <c r="B896" s="90">
        <v>907</v>
      </c>
      <c r="C896" s="91">
        <v>5</v>
      </c>
      <c r="D896" s="91">
        <v>2</v>
      </c>
      <c r="E896" s="92" t="s">
        <v>1097</v>
      </c>
      <c r="F896" s="90"/>
      <c r="G896" s="93">
        <v>17991.599999999999</v>
      </c>
      <c r="H896" s="93">
        <v>17991.599999999999</v>
      </c>
      <c r="I896" s="93">
        <v>17991.599999999999</v>
      </c>
      <c r="J896" s="94">
        <f t="shared" si="14"/>
        <v>100</v>
      </c>
    </row>
    <row r="897" spans="1:10" ht="47.25">
      <c r="A897" s="89" t="s">
        <v>840</v>
      </c>
      <c r="B897" s="90">
        <v>907</v>
      </c>
      <c r="C897" s="91">
        <v>5</v>
      </c>
      <c r="D897" s="91">
        <v>2</v>
      </c>
      <c r="E897" s="92" t="s">
        <v>1097</v>
      </c>
      <c r="F897" s="90" t="s">
        <v>841</v>
      </c>
      <c r="G897" s="95">
        <v>17991.599999999999</v>
      </c>
      <c r="H897" s="95">
        <v>17991.599999999999</v>
      </c>
      <c r="I897" s="95">
        <v>17991.599999999999</v>
      </c>
      <c r="J897" s="94">
        <f t="shared" si="14"/>
        <v>100</v>
      </c>
    </row>
    <row r="898" spans="1:10" ht="126">
      <c r="A898" s="89" t="s">
        <v>1673</v>
      </c>
      <c r="B898" s="90">
        <v>907</v>
      </c>
      <c r="C898" s="91">
        <v>5</v>
      </c>
      <c r="D898" s="91">
        <v>2</v>
      </c>
      <c r="E898" s="92" t="s">
        <v>1098</v>
      </c>
      <c r="F898" s="90"/>
      <c r="G898" s="93">
        <v>11000</v>
      </c>
      <c r="H898" s="93">
        <v>11000</v>
      </c>
      <c r="I898" s="93">
        <v>11000</v>
      </c>
      <c r="J898" s="94">
        <f t="shared" si="14"/>
        <v>100</v>
      </c>
    </row>
    <row r="899" spans="1:10" ht="47.25">
      <c r="A899" s="89" t="s">
        <v>840</v>
      </c>
      <c r="B899" s="90">
        <v>907</v>
      </c>
      <c r="C899" s="91">
        <v>5</v>
      </c>
      <c r="D899" s="91">
        <v>2</v>
      </c>
      <c r="E899" s="92" t="s">
        <v>1098</v>
      </c>
      <c r="F899" s="90" t="s">
        <v>841</v>
      </c>
      <c r="G899" s="95">
        <v>11000</v>
      </c>
      <c r="H899" s="95">
        <v>11000</v>
      </c>
      <c r="I899" s="95">
        <v>11000</v>
      </c>
      <c r="J899" s="94">
        <f t="shared" si="14"/>
        <v>100</v>
      </c>
    </row>
    <row r="900" spans="1:10" ht="78.75">
      <c r="A900" s="89" t="s">
        <v>1674</v>
      </c>
      <c r="B900" s="90">
        <v>907</v>
      </c>
      <c r="C900" s="91">
        <v>5</v>
      </c>
      <c r="D900" s="91">
        <v>2</v>
      </c>
      <c r="E900" s="92" t="s">
        <v>1099</v>
      </c>
      <c r="F900" s="90"/>
      <c r="G900" s="93">
        <v>7000</v>
      </c>
      <c r="H900" s="93">
        <v>7000</v>
      </c>
      <c r="I900" s="93">
        <v>6155.1</v>
      </c>
      <c r="J900" s="94">
        <f t="shared" si="14"/>
        <v>87.9</v>
      </c>
    </row>
    <row r="901" spans="1:10" ht="31.5">
      <c r="A901" s="89" t="s">
        <v>891</v>
      </c>
      <c r="B901" s="90">
        <v>907</v>
      </c>
      <c r="C901" s="91">
        <v>5</v>
      </c>
      <c r="D901" s="91">
        <v>2</v>
      </c>
      <c r="E901" s="92" t="s">
        <v>1099</v>
      </c>
      <c r="F901" s="90" t="s">
        <v>892</v>
      </c>
      <c r="G901" s="95">
        <v>7000</v>
      </c>
      <c r="H901" s="95">
        <v>7000</v>
      </c>
      <c r="I901" s="95">
        <v>6155.1</v>
      </c>
      <c r="J901" s="94">
        <f t="shared" si="14"/>
        <v>87.9</v>
      </c>
    </row>
    <row r="902" spans="1:10" ht="78.75">
      <c r="A902" s="89" t="s">
        <v>1675</v>
      </c>
      <c r="B902" s="90">
        <v>907</v>
      </c>
      <c r="C902" s="91">
        <v>5</v>
      </c>
      <c r="D902" s="91">
        <v>2</v>
      </c>
      <c r="E902" s="92" t="s">
        <v>1676</v>
      </c>
      <c r="F902" s="90"/>
      <c r="G902" s="93">
        <v>64350</v>
      </c>
      <c r="H902" s="93">
        <v>64350</v>
      </c>
      <c r="I902" s="93">
        <v>64350</v>
      </c>
      <c r="J902" s="94">
        <f t="shared" si="14"/>
        <v>100</v>
      </c>
    </row>
    <row r="903" spans="1:10" ht="31.5">
      <c r="A903" s="89" t="s">
        <v>891</v>
      </c>
      <c r="B903" s="90">
        <v>907</v>
      </c>
      <c r="C903" s="91">
        <v>5</v>
      </c>
      <c r="D903" s="91">
        <v>2</v>
      </c>
      <c r="E903" s="92" t="s">
        <v>1676</v>
      </c>
      <c r="F903" s="90" t="s">
        <v>892</v>
      </c>
      <c r="G903" s="95">
        <v>64350</v>
      </c>
      <c r="H903" s="95">
        <v>64350</v>
      </c>
      <c r="I903" s="95">
        <v>64350</v>
      </c>
      <c r="J903" s="94">
        <f t="shared" si="14"/>
        <v>100</v>
      </c>
    </row>
    <row r="904" spans="1:10" ht="110.25">
      <c r="A904" s="89" t="s">
        <v>1677</v>
      </c>
      <c r="B904" s="90">
        <v>907</v>
      </c>
      <c r="C904" s="91">
        <v>5</v>
      </c>
      <c r="D904" s="91">
        <v>2</v>
      </c>
      <c r="E904" s="92" t="s">
        <v>1100</v>
      </c>
      <c r="F904" s="90"/>
      <c r="G904" s="93">
        <v>28655</v>
      </c>
      <c r="H904" s="93">
        <v>28655</v>
      </c>
      <c r="I904" s="93">
        <v>28655</v>
      </c>
      <c r="J904" s="94">
        <f t="shared" si="14"/>
        <v>100</v>
      </c>
    </row>
    <row r="905" spans="1:10">
      <c r="A905" s="89" t="s">
        <v>913</v>
      </c>
      <c r="B905" s="90">
        <v>907</v>
      </c>
      <c r="C905" s="91">
        <v>5</v>
      </c>
      <c r="D905" s="91">
        <v>2</v>
      </c>
      <c r="E905" s="92" t="s">
        <v>1100</v>
      </c>
      <c r="F905" s="90" t="s">
        <v>914</v>
      </c>
      <c r="G905" s="95">
        <v>28655</v>
      </c>
      <c r="H905" s="95">
        <v>28655</v>
      </c>
      <c r="I905" s="95">
        <v>28655</v>
      </c>
      <c r="J905" s="94">
        <f t="shared" si="14"/>
        <v>100</v>
      </c>
    </row>
    <row r="906" spans="1:10" ht="126">
      <c r="A906" s="96" t="s">
        <v>1678</v>
      </c>
      <c r="B906" s="90">
        <v>907</v>
      </c>
      <c r="C906" s="91">
        <v>5</v>
      </c>
      <c r="D906" s="91">
        <v>2</v>
      </c>
      <c r="E906" s="92" t="s">
        <v>1101</v>
      </c>
      <c r="F906" s="90"/>
      <c r="G906" s="93">
        <v>73933.3</v>
      </c>
      <c r="H906" s="93">
        <v>73933.3</v>
      </c>
      <c r="I906" s="93">
        <v>73449.7</v>
      </c>
      <c r="J906" s="94">
        <f t="shared" si="14"/>
        <v>99.3</v>
      </c>
    </row>
    <row r="907" spans="1:10">
      <c r="A907" s="89" t="s">
        <v>913</v>
      </c>
      <c r="B907" s="90">
        <v>907</v>
      </c>
      <c r="C907" s="91">
        <v>5</v>
      </c>
      <c r="D907" s="91">
        <v>2</v>
      </c>
      <c r="E907" s="92" t="s">
        <v>1101</v>
      </c>
      <c r="F907" s="90" t="s">
        <v>914</v>
      </c>
      <c r="G907" s="95">
        <v>73933.3</v>
      </c>
      <c r="H907" s="95">
        <v>73933.3</v>
      </c>
      <c r="I907" s="95">
        <v>73449.7</v>
      </c>
      <c r="J907" s="94">
        <f t="shared" si="14"/>
        <v>99.3</v>
      </c>
    </row>
    <row r="908" spans="1:10" ht="94.5">
      <c r="A908" s="89" t="s">
        <v>1102</v>
      </c>
      <c r="B908" s="90">
        <v>907</v>
      </c>
      <c r="C908" s="91">
        <v>5</v>
      </c>
      <c r="D908" s="91">
        <v>2</v>
      </c>
      <c r="E908" s="92" t="s">
        <v>1103</v>
      </c>
      <c r="F908" s="90"/>
      <c r="G908" s="93">
        <v>4100</v>
      </c>
      <c r="H908" s="93">
        <v>4100</v>
      </c>
      <c r="I908" s="93">
        <v>4100</v>
      </c>
      <c r="J908" s="94">
        <f t="shared" si="14"/>
        <v>100</v>
      </c>
    </row>
    <row r="909" spans="1:10" ht="31.5">
      <c r="A909" s="89" t="s">
        <v>891</v>
      </c>
      <c r="B909" s="90">
        <v>907</v>
      </c>
      <c r="C909" s="91">
        <v>5</v>
      </c>
      <c r="D909" s="91">
        <v>2</v>
      </c>
      <c r="E909" s="92" t="s">
        <v>1103</v>
      </c>
      <c r="F909" s="90" t="s">
        <v>892</v>
      </c>
      <c r="G909" s="95">
        <v>4100</v>
      </c>
      <c r="H909" s="95">
        <v>4100</v>
      </c>
      <c r="I909" s="95">
        <v>4100</v>
      </c>
      <c r="J909" s="94">
        <f t="shared" si="14"/>
        <v>100</v>
      </c>
    </row>
    <row r="910" spans="1:10" ht="78.75">
      <c r="A910" s="89" t="s">
        <v>1679</v>
      </c>
      <c r="B910" s="90">
        <v>907</v>
      </c>
      <c r="C910" s="91">
        <v>5</v>
      </c>
      <c r="D910" s="91">
        <v>2</v>
      </c>
      <c r="E910" s="92" t="s">
        <v>1680</v>
      </c>
      <c r="F910" s="90"/>
      <c r="G910" s="93">
        <v>1612</v>
      </c>
      <c r="H910" s="93">
        <v>1612</v>
      </c>
      <c r="I910" s="93">
        <v>1612</v>
      </c>
      <c r="J910" s="94">
        <f t="shared" si="14"/>
        <v>100</v>
      </c>
    </row>
    <row r="911" spans="1:10" ht="31.5">
      <c r="A911" s="89" t="s">
        <v>891</v>
      </c>
      <c r="B911" s="90">
        <v>907</v>
      </c>
      <c r="C911" s="91">
        <v>5</v>
      </c>
      <c r="D911" s="91">
        <v>2</v>
      </c>
      <c r="E911" s="92" t="s">
        <v>1680</v>
      </c>
      <c r="F911" s="90" t="s">
        <v>892</v>
      </c>
      <c r="G911" s="95">
        <v>1612</v>
      </c>
      <c r="H911" s="95">
        <v>1612</v>
      </c>
      <c r="I911" s="95">
        <v>1612</v>
      </c>
      <c r="J911" s="94">
        <f t="shared" si="14"/>
        <v>100</v>
      </c>
    </row>
    <row r="912" spans="1:10" ht="78.75">
      <c r="A912" s="89" t="s">
        <v>1444</v>
      </c>
      <c r="B912" s="90">
        <v>907</v>
      </c>
      <c r="C912" s="91">
        <v>5</v>
      </c>
      <c r="D912" s="91">
        <v>2</v>
      </c>
      <c r="E912" s="92" t="s">
        <v>1120</v>
      </c>
      <c r="F912" s="90" t="s">
        <v>724</v>
      </c>
      <c r="G912" s="93">
        <v>6721.2</v>
      </c>
      <c r="H912" s="93">
        <v>6721.2</v>
      </c>
      <c r="I912" s="93">
        <v>6721.2</v>
      </c>
      <c r="J912" s="94">
        <f t="shared" si="14"/>
        <v>100</v>
      </c>
    </row>
    <row r="913" spans="1:10" ht="31.5">
      <c r="A913" s="89" t="s">
        <v>891</v>
      </c>
      <c r="B913" s="90">
        <v>907</v>
      </c>
      <c r="C913" s="91">
        <v>5</v>
      </c>
      <c r="D913" s="91">
        <v>2</v>
      </c>
      <c r="E913" s="92" t="s">
        <v>1120</v>
      </c>
      <c r="F913" s="90" t="s">
        <v>892</v>
      </c>
      <c r="G913" s="95">
        <v>6721.2</v>
      </c>
      <c r="H913" s="95">
        <v>6721.2</v>
      </c>
      <c r="I913" s="95">
        <v>6721.2</v>
      </c>
      <c r="J913" s="94">
        <f t="shared" si="14"/>
        <v>100</v>
      </c>
    </row>
    <row r="914" spans="1:10" ht="63">
      <c r="A914" s="96" t="s">
        <v>1681</v>
      </c>
      <c r="B914" s="90">
        <v>907</v>
      </c>
      <c r="C914" s="91">
        <v>5</v>
      </c>
      <c r="D914" s="91">
        <v>2</v>
      </c>
      <c r="E914" s="92" t="s">
        <v>766</v>
      </c>
      <c r="F914" s="90" t="s">
        <v>724</v>
      </c>
      <c r="G914" s="93">
        <v>4000</v>
      </c>
      <c r="H914" s="93">
        <v>4000</v>
      </c>
      <c r="I914" s="93">
        <v>4000</v>
      </c>
      <c r="J914" s="94">
        <f t="shared" si="14"/>
        <v>100</v>
      </c>
    </row>
    <row r="915" spans="1:10">
      <c r="A915" s="96" t="s">
        <v>42</v>
      </c>
      <c r="B915" s="90">
        <v>907</v>
      </c>
      <c r="C915" s="91">
        <v>5</v>
      </c>
      <c r="D915" s="91">
        <v>2</v>
      </c>
      <c r="E915" s="92" t="s">
        <v>766</v>
      </c>
      <c r="F915" s="90" t="s">
        <v>1064</v>
      </c>
      <c r="G915" s="95">
        <v>4000</v>
      </c>
      <c r="H915" s="95">
        <v>4000</v>
      </c>
      <c r="I915" s="95">
        <v>4000</v>
      </c>
      <c r="J915" s="94">
        <f t="shared" si="14"/>
        <v>100</v>
      </c>
    </row>
    <row r="916" spans="1:10">
      <c r="A916" s="89" t="s">
        <v>725</v>
      </c>
      <c r="B916" s="90">
        <v>907</v>
      </c>
      <c r="C916" s="91">
        <v>7</v>
      </c>
      <c r="D916" s="91" t="s">
        <v>724</v>
      </c>
      <c r="E916" s="92" t="s">
        <v>724</v>
      </c>
      <c r="F916" s="90" t="s">
        <v>724</v>
      </c>
      <c r="G916" s="93">
        <v>180495.5</v>
      </c>
      <c r="H916" s="93">
        <v>180495.5</v>
      </c>
      <c r="I916" s="93">
        <v>180422.9</v>
      </c>
      <c r="J916" s="94">
        <f t="shared" si="14"/>
        <v>100</v>
      </c>
    </row>
    <row r="917" spans="1:10">
      <c r="A917" s="89" t="s">
        <v>692</v>
      </c>
      <c r="B917" s="90">
        <v>907</v>
      </c>
      <c r="C917" s="91">
        <v>7</v>
      </c>
      <c r="D917" s="91">
        <v>1</v>
      </c>
      <c r="E917" s="92" t="s">
        <v>724</v>
      </c>
      <c r="F917" s="90" t="s">
        <v>724</v>
      </c>
      <c r="G917" s="93">
        <v>12488.7</v>
      </c>
      <c r="H917" s="93">
        <v>12488.7</v>
      </c>
      <c r="I917" s="93">
        <v>12488.7</v>
      </c>
      <c r="J917" s="94">
        <f t="shared" si="14"/>
        <v>100</v>
      </c>
    </row>
    <row r="918" spans="1:10" ht="78.75">
      <c r="A918" s="89" t="s">
        <v>1110</v>
      </c>
      <c r="B918" s="90">
        <v>907</v>
      </c>
      <c r="C918" s="91">
        <v>7</v>
      </c>
      <c r="D918" s="91">
        <v>1</v>
      </c>
      <c r="E918" s="92" t="s">
        <v>1111</v>
      </c>
      <c r="F918" s="90"/>
      <c r="G918" s="93">
        <v>360.7</v>
      </c>
      <c r="H918" s="93">
        <v>360.7</v>
      </c>
      <c r="I918" s="93">
        <v>360.7</v>
      </c>
      <c r="J918" s="94">
        <f t="shared" si="14"/>
        <v>100</v>
      </c>
    </row>
    <row r="919" spans="1:10" ht="47.25">
      <c r="A919" s="89" t="s">
        <v>840</v>
      </c>
      <c r="B919" s="90">
        <v>907</v>
      </c>
      <c r="C919" s="91">
        <v>7</v>
      </c>
      <c r="D919" s="91">
        <v>1</v>
      </c>
      <c r="E919" s="92" t="s">
        <v>1111</v>
      </c>
      <c r="F919" s="90" t="s">
        <v>841</v>
      </c>
      <c r="G919" s="95">
        <v>360.7</v>
      </c>
      <c r="H919" s="95">
        <v>360.7</v>
      </c>
      <c r="I919" s="95">
        <v>360.7</v>
      </c>
      <c r="J919" s="94">
        <f t="shared" si="14"/>
        <v>100</v>
      </c>
    </row>
    <row r="920" spans="1:10" ht="110.25">
      <c r="A920" s="89" t="s">
        <v>1682</v>
      </c>
      <c r="B920" s="90">
        <v>907</v>
      </c>
      <c r="C920" s="91">
        <v>7</v>
      </c>
      <c r="D920" s="91">
        <v>1</v>
      </c>
      <c r="E920" s="92" t="s">
        <v>1112</v>
      </c>
      <c r="F920" s="90"/>
      <c r="G920" s="93">
        <v>1128</v>
      </c>
      <c r="H920" s="93">
        <v>1128</v>
      </c>
      <c r="I920" s="93">
        <v>1128</v>
      </c>
      <c r="J920" s="94">
        <f t="shared" si="14"/>
        <v>100</v>
      </c>
    </row>
    <row r="921" spans="1:10" ht="31.5">
      <c r="A921" s="89" t="s">
        <v>891</v>
      </c>
      <c r="B921" s="90">
        <v>907</v>
      </c>
      <c r="C921" s="91">
        <v>7</v>
      </c>
      <c r="D921" s="91">
        <v>1</v>
      </c>
      <c r="E921" s="92" t="s">
        <v>1112</v>
      </c>
      <c r="F921" s="90" t="s">
        <v>892</v>
      </c>
      <c r="G921" s="95">
        <v>1128</v>
      </c>
      <c r="H921" s="95">
        <v>1128</v>
      </c>
      <c r="I921" s="95">
        <v>1128</v>
      </c>
      <c r="J921" s="94">
        <f t="shared" si="14"/>
        <v>100</v>
      </c>
    </row>
    <row r="922" spans="1:10" ht="63">
      <c r="A922" s="96" t="s">
        <v>1681</v>
      </c>
      <c r="B922" s="90">
        <v>907</v>
      </c>
      <c r="C922" s="91">
        <v>7</v>
      </c>
      <c r="D922" s="91">
        <v>1</v>
      </c>
      <c r="E922" s="92" t="s">
        <v>766</v>
      </c>
      <c r="F922" s="90" t="s">
        <v>724</v>
      </c>
      <c r="G922" s="93">
        <v>11000</v>
      </c>
      <c r="H922" s="93">
        <v>11000</v>
      </c>
      <c r="I922" s="93">
        <v>11000</v>
      </c>
      <c r="J922" s="94">
        <f t="shared" ref="J922:J985" si="15">I922*100/H922</f>
        <v>100</v>
      </c>
    </row>
    <row r="923" spans="1:10">
      <c r="A923" s="96" t="s">
        <v>42</v>
      </c>
      <c r="B923" s="90">
        <v>907</v>
      </c>
      <c r="C923" s="91">
        <v>7</v>
      </c>
      <c r="D923" s="91">
        <v>1</v>
      </c>
      <c r="E923" s="92" t="s">
        <v>766</v>
      </c>
      <c r="F923" s="90" t="s">
        <v>1064</v>
      </c>
      <c r="G923" s="95">
        <v>11000</v>
      </c>
      <c r="H923" s="95">
        <v>11000</v>
      </c>
      <c r="I923" s="95">
        <v>11000</v>
      </c>
      <c r="J923" s="94">
        <f t="shared" si="15"/>
        <v>100</v>
      </c>
    </row>
    <row r="924" spans="1:10">
      <c r="A924" s="89" t="s">
        <v>693</v>
      </c>
      <c r="B924" s="90">
        <v>907</v>
      </c>
      <c r="C924" s="91">
        <v>7</v>
      </c>
      <c r="D924" s="91">
        <v>2</v>
      </c>
      <c r="E924" s="92"/>
      <c r="F924" s="90"/>
      <c r="G924" s="93">
        <v>168006.8</v>
      </c>
      <c r="H924" s="93">
        <v>168006.8</v>
      </c>
      <c r="I924" s="93">
        <v>167934.2</v>
      </c>
      <c r="J924" s="94">
        <f t="shared" si="15"/>
        <v>100</v>
      </c>
    </row>
    <row r="925" spans="1:10" ht="78.75">
      <c r="A925" s="89" t="s">
        <v>1110</v>
      </c>
      <c r="B925" s="90">
        <v>907</v>
      </c>
      <c r="C925" s="91">
        <v>7</v>
      </c>
      <c r="D925" s="91">
        <v>2</v>
      </c>
      <c r="E925" s="92" t="s">
        <v>1111</v>
      </c>
      <c r="F925" s="90"/>
      <c r="G925" s="93">
        <v>4462.5</v>
      </c>
      <c r="H925" s="93">
        <v>4462.5</v>
      </c>
      <c r="I925" s="93">
        <v>4462.5</v>
      </c>
      <c r="J925" s="94">
        <f t="shared" si="15"/>
        <v>100</v>
      </c>
    </row>
    <row r="926" spans="1:10" ht="47.25">
      <c r="A926" s="89" t="s">
        <v>840</v>
      </c>
      <c r="B926" s="90">
        <v>907</v>
      </c>
      <c r="C926" s="91">
        <v>7</v>
      </c>
      <c r="D926" s="91">
        <v>2</v>
      </c>
      <c r="E926" s="92" t="s">
        <v>1111</v>
      </c>
      <c r="F926" s="90" t="s">
        <v>841</v>
      </c>
      <c r="G926" s="95">
        <v>4462.5</v>
      </c>
      <c r="H926" s="95">
        <v>4462.5</v>
      </c>
      <c r="I926" s="95">
        <v>4462.5</v>
      </c>
      <c r="J926" s="94">
        <f t="shared" si="15"/>
        <v>100</v>
      </c>
    </row>
    <row r="927" spans="1:10">
      <c r="A927" s="102" t="s">
        <v>1683</v>
      </c>
      <c r="B927" s="90">
        <v>907</v>
      </c>
      <c r="C927" s="91">
        <v>7</v>
      </c>
      <c r="D927" s="91">
        <v>2</v>
      </c>
      <c r="E927" s="92" t="s">
        <v>1115</v>
      </c>
      <c r="F927" s="90"/>
      <c r="G927" s="95">
        <v>9980.5</v>
      </c>
      <c r="H927" s="95">
        <v>9980.5</v>
      </c>
      <c r="I927" s="95">
        <v>9980.5</v>
      </c>
      <c r="J927" s="94">
        <f t="shared" si="15"/>
        <v>100</v>
      </c>
    </row>
    <row r="928" spans="1:10" ht="31.5">
      <c r="A928" s="89" t="s">
        <v>891</v>
      </c>
      <c r="B928" s="90">
        <v>907</v>
      </c>
      <c r="C928" s="91">
        <v>7</v>
      </c>
      <c r="D928" s="91">
        <v>2</v>
      </c>
      <c r="E928" s="92" t="s">
        <v>1115</v>
      </c>
      <c r="F928" s="90" t="s">
        <v>892</v>
      </c>
      <c r="G928" s="95">
        <v>9980.5</v>
      </c>
      <c r="H928" s="95">
        <v>9980.5</v>
      </c>
      <c r="I928" s="95">
        <v>9980.5</v>
      </c>
      <c r="J928" s="94">
        <f t="shared" si="15"/>
        <v>100</v>
      </c>
    </row>
    <row r="929" spans="1:10" ht="94.5">
      <c r="A929" s="89" t="s">
        <v>1657</v>
      </c>
      <c r="B929" s="90">
        <v>907</v>
      </c>
      <c r="C929" s="91">
        <v>7</v>
      </c>
      <c r="D929" s="91">
        <v>2</v>
      </c>
      <c r="E929" s="92" t="s">
        <v>1116</v>
      </c>
      <c r="F929" s="90"/>
      <c r="G929" s="93">
        <v>145493.79999999999</v>
      </c>
      <c r="H929" s="93">
        <v>145493.79999999999</v>
      </c>
      <c r="I929" s="93">
        <v>145421.20000000001</v>
      </c>
      <c r="J929" s="94">
        <f t="shared" si="15"/>
        <v>100</v>
      </c>
    </row>
    <row r="930" spans="1:10" ht="31.5">
      <c r="A930" s="89" t="s">
        <v>891</v>
      </c>
      <c r="B930" s="90">
        <v>907</v>
      </c>
      <c r="C930" s="91">
        <v>7</v>
      </c>
      <c r="D930" s="91">
        <v>2</v>
      </c>
      <c r="E930" s="92" t="s">
        <v>1116</v>
      </c>
      <c r="F930" s="90" t="s">
        <v>892</v>
      </c>
      <c r="G930" s="95">
        <v>145493.79999999999</v>
      </c>
      <c r="H930" s="95">
        <v>145493.79999999999</v>
      </c>
      <c r="I930" s="95">
        <v>145421.20000000001</v>
      </c>
      <c r="J930" s="94">
        <f t="shared" si="15"/>
        <v>100</v>
      </c>
    </row>
    <row r="931" spans="1:10">
      <c r="A931" s="102" t="s">
        <v>1118</v>
      </c>
      <c r="B931" s="90">
        <v>907</v>
      </c>
      <c r="C931" s="91">
        <v>7</v>
      </c>
      <c r="D931" s="91">
        <v>2</v>
      </c>
      <c r="E931" s="92" t="s">
        <v>1119</v>
      </c>
      <c r="F931" s="90"/>
      <c r="G931" s="95">
        <v>1100</v>
      </c>
      <c r="H931" s="95">
        <v>1100</v>
      </c>
      <c r="I931" s="95">
        <v>1100</v>
      </c>
      <c r="J931" s="94">
        <f t="shared" si="15"/>
        <v>100</v>
      </c>
    </row>
    <row r="932" spans="1:10" ht="31.5">
      <c r="A932" s="89" t="s">
        <v>891</v>
      </c>
      <c r="B932" s="90">
        <v>907</v>
      </c>
      <c r="C932" s="91">
        <v>7</v>
      </c>
      <c r="D932" s="91">
        <v>2</v>
      </c>
      <c r="E932" s="92" t="s">
        <v>1119</v>
      </c>
      <c r="F932" s="90" t="s">
        <v>892</v>
      </c>
      <c r="G932" s="95">
        <v>1100</v>
      </c>
      <c r="H932" s="95">
        <v>1100</v>
      </c>
      <c r="I932" s="95">
        <v>1100</v>
      </c>
      <c r="J932" s="94">
        <f t="shared" si="15"/>
        <v>100</v>
      </c>
    </row>
    <row r="933" spans="1:10" ht="78.75">
      <c r="A933" s="89" t="s">
        <v>1684</v>
      </c>
      <c r="B933" s="90">
        <v>907</v>
      </c>
      <c r="C933" s="91">
        <v>7</v>
      </c>
      <c r="D933" s="91">
        <v>2</v>
      </c>
      <c r="E933" s="92" t="s">
        <v>1685</v>
      </c>
      <c r="F933" s="90"/>
      <c r="G933" s="93">
        <v>6970</v>
      </c>
      <c r="H933" s="93">
        <v>6970</v>
      </c>
      <c r="I933" s="93">
        <v>6970</v>
      </c>
      <c r="J933" s="94">
        <f t="shared" si="15"/>
        <v>100</v>
      </c>
    </row>
    <row r="934" spans="1:10" ht="31.5">
      <c r="A934" s="89" t="s">
        <v>891</v>
      </c>
      <c r="B934" s="90">
        <v>907</v>
      </c>
      <c r="C934" s="91">
        <v>7</v>
      </c>
      <c r="D934" s="91">
        <v>2</v>
      </c>
      <c r="E934" s="92" t="s">
        <v>1685</v>
      </c>
      <c r="F934" s="90" t="s">
        <v>892</v>
      </c>
      <c r="G934" s="95">
        <v>6970</v>
      </c>
      <c r="H934" s="95">
        <v>6970</v>
      </c>
      <c r="I934" s="95">
        <v>6970</v>
      </c>
      <c r="J934" s="94">
        <f t="shared" si="15"/>
        <v>100</v>
      </c>
    </row>
    <row r="935" spans="1:10" ht="47.25">
      <c r="A935" s="100" t="s">
        <v>1637</v>
      </c>
      <c r="B935" s="90">
        <v>907</v>
      </c>
      <c r="C935" s="91">
        <v>14</v>
      </c>
      <c r="D935" s="91" t="s">
        <v>724</v>
      </c>
      <c r="E935" s="92" t="s">
        <v>724</v>
      </c>
      <c r="F935" s="90" t="s">
        <v>724</v>
      </c>
      <c r="G935" s="93">
        <v>6328.7</v>
      </c>
      <c r="H935" s="93">
        <v>6328.7</v>
      </c>
      <c r="I935" s="93">
        <v>6328.6</v>
      </c>
      <c r="J935" s="94">
        <f t="shared" si="15"/>
        <v>100</v>
      </c>
    </row>
    <row r="936" spans="1:10">
      <c r="A936" s="89" t="s">
        <v>720</v>
      </c>
      <c r="B936" s="90">
        <v>907</v>
      </c>
      <c r="C936" s="91">
        <v>14</v>
      </c>
      <c r="D936" s="91">
        <v>3</v>
      </c>
      <c r="E936" s="92" t="s">
        <v>724</v>
      </c>
      <c r="F936" s="90" t="s">
        <v>724</v>
      </c>
      <c r="G936" s="93">
        <v>6328.7</v>
      </c>
      <c r="H936" s="93">
        <v>6328.7</v>
      </c>
      <c r="I936" s="93">
        <v>6328.6</v>
      </c>
      <c r="J936" s="94">
        <f t="shared" si="15"/>
        <v>100</v>
      </c>
    </row>
    <row r="937" spans="1:10" ht="126">
      <c r="A937" s="89" t="s">
        <v>1686</v>
      </c>
      <c r="B937" s="90">
        <v>907</v>
      </c>
      <c r="C937" s="91">
        <v>14</v>
      </c>
      <c r="D937" s="91">
        <v>3</v>
      </c>
      <c r="E937" s="92" t="s">
        <v>1132</v>
      </c>
      <c r="F937" s="90"/>
      <c r="G937" s="93">
        <v>5890.5</v>
      </c>
      <c r="H937" s="93">
        <v>5890.5</v>
      </c>
      <c r="I937" s="93">
        <v>5890.4</v>
      </c>
      <c r="J937" s="94">
        <f t="shared" si="15"/>
        <v>100</v>
      </c>
    </row>
    <row r="938" spans="1:10" ht="47.25">
      <c r="A938" s="89" t="s">
        <v>840</v>
      </c>
      <c r="B938" s="90">
        <v>907</v>
      </c>
      <c r="C938" s="91">
        <v>14</v>
      </c>
      <c r="D938" s="91">
        <v>3</v>
      </c>
      <c r="E938" s="92" t="s">
        <v>1132</v>
      </c>
      <c r="F938" s="90" t="s">
        <v>841</v>
      </c>
      <c r="G938" s="95">
        <v>5890.5</v>
      </c>
      <c r="H938" s="95">
        <v>5890.5</v>
      </c>
      <c r="I938" s="95">
        <v>5890.4</v>
      </c>
      <c r="J938" s="94">
        <f t="shared" si="15"/>
        <v>100</v>
      </c>
    </row>
    <row r="939" spans="1:10" ht="63">
      <c r="A939" s="96" t="s">
        <v>1681</v>
      </c>
      <c r="B939" s="90">
        <v>907</v>
      </c>
      <c r="C939" s="91">
        <v>14</v>
      </c>
      <c r="D939" s="91">
        <v>3</v>
      </c>
      <c r="E939" s="92" t="s">
        <v>766</v>
      </c>
      <c r="F939" s="90" t="s">
        <v>724</v>
      </c>
      <c r="G939" s="93">
        <v>438.2</v>
      </c>
      <c r="H939" s="93">
        <v>438.2</v>
      </c>
      <c r="I939" s="93">
        <v>438.2</v>
      </c>
      <c r="J939" s="94">
        <f t="shared" si="15"/>
        <v>100</v>
      </c>
    </row>
    <row r="940" spans="1:10">
      <c r="A940" s="96" t="s">
        <v>42</v>
      </c>
      <c r="B940" s="90">
        <v>907</v>
      </c>
      <c r="C940" s="91">
        <v>14</v>
      </c>
      <c r="D940" s="91">
        <v>3</v>
      </c>
      <c r="E940" s="92" t="s">
        <v>766</v>
      </c>
      <c r="F940" s="90" t="s">
        <v>1064</v>
      </c>
      <c r="G940" s="95">
        <v>438.2</v>
      </c>
      <c r="H940" s="95">
        <v>438.2</v>
      </c>
      <c r="I940" s="95">
        <v>438.2</v>
      </c>
      <c r="J940" s="94">
        <f t="shared" si="15"/>
        <v>100</v>
      </c>
    </row>
    <row r="941" spans="1:10">
      <c r="A941" s="89" t="s">
        <v>563</v>
      </c>
      <c r="B941" s="90">
        <v>908</v>
      </c>
      <c r="C941" s="91" t="s">
        <v>724</v>
      </c>
      <c r="D941" s="91" t="s">
        <v>724</v>
      </c>
      <c r="E941" s="92" t="s">
        <v>724</v>
      </c>
      <c r="F941" s="90" t="s">
        <v>724</v>
      </c>
      <c r="G941" s="93">
        <v>6132.4</v>
      </c>
      <c r="H941" s="93">
        <v>6132.4</v>
      </c>
      <c r="I941" s="93">
        <v>6116.7</v>
      </c>
      <c r="J941" s="94">
        <f t="shared" si="15"/>
        <v>99.7</v>
      </c>
    </row>
    <row r="942" spans="1:10">
      <c r="A942" s="89" t="s">
        <v>1026</v>
      </c>
      <c r="B942" s="90">
        <v>908</v>
      </c>
      <c r="C942" s="91">
        <v>5</v>
      </c>
      <c r="D942" s="91" t="s">
        <v>724</v>
      </c>
      <c r="E942" s="92" t="s">
        <v>724</v>
      </c>
      <c r="F942" s="90" t="s">
        <v>724</v>
      </c>
      <c r="G942" s="93">
        <v>6079.9</v>
      </c>
      <c r="H942" s="93">
        <v>6079.9</v>
      </c>
      <c r="I942" s="93">
        <v>6068.9</v>
      </c>
      <c r="J942" s="94">
        <f t="shared" si="15"/>
        <v>99.8</v>
      </c>
    </row>
    <row r="943" spans="1:10">
      <c r="A943" s="89" t="s">
        <v>688</v>
      </c>
      <c r="B943" s="90">
        <v>908</v>
      </c>
      <c r="C943" s="91">
        <v>5</v>
      </c>
      <c r="D943" s="91">
        <v>5</v>
      </c>
      <c r="E943" s="92" t="s">
        <v>724</v>
      </c>
      <c r="F943" s="90" t="s">
        <v>724</v>
      </c>
      <c r="G943" s="93">
        <v>6079.9</v>
      </c>
      <c r="H943" s="93">
        <v>6079.9</v>
      </c>
      <c r="I943" s="93">
        <v>6068.9</v>
      </c>
      <c r="J943" s="94">
        <f t="shared" si="15"/>
        <v>99.8</v>
      </c>
    </row>
    <row r="944" spans="1:10" ht="63">
      <c r="A944" s="96" t="s">
        <v>1687</v>
      </c>
      <c r="B944" s="90">
        <v>908</v>
      </c>
      <c r="C944" s="91">
        <v>5</v>
      </c>
      <c r="D944" s="91">
        <v>5</v>
      </c>
      <c r="E944" s="92" t="s">
        <v>1133</v>
      </c>
      <c r="F944" s="90"/>
      <c r="G944" s="93">
        <v>6077.9</v>
      </c>
      <c r="H944" s="93">
        <v>6077.9</v>
      </c>
      <c r="I944" s="93">
        <v>6066.9</v>
      </c>
      <c r="J944" s="94">
        <f t="shared" si="15"/>
        <v>99.8</v>
      </c>
    </row>
    <row r="945" spans="1:10" ht="31.5">
      <c r="A945" s="89" t="s">
        <v>788</v>
      </c>
      <c r="B945" s="90">
        <v>908</v>
      </c>
      <c r="C945" s="91">
        <v>5</v>
      </c>
      <c r="D945" s="91">
        <v>5</v>
      </c>
      <c r="E945" s="92" t="s">
        <v>1133</v>
      </c>
      <c r="F945" s="90" t="s">
        <v>789</v>
      </c>
      <c r="G945" s="95">
        <v>4697.1000000000004</v>
      </c>
      <c r="H945" s="95">
        <v>4697.1000000000004</v>
      </c>
      <c r="I945" s="95">
        <v>4696.8999999999996</v>
      </c>
      <c r="J945" s="94">
        <f t="shared" si="15"/>
        <v>100</v>
      </c>
    </row>
    <row r="946" spans="1:10" ht="31.5">
      <c r="A946" s="89" t="s">
        <v>792</v>
      </c>
      <c r="B946" s="90">
        <v>908</v>
      </c>
      <c r="C946" s="91">
        <v>5</v>
      </c>
      <c r="D946" s="91">
        <v>5</v>
      </c>
      <c r="E946" s="92" t="s">
        <v>1133</v>
      </c>
      <c r="F946" s="90" t="s">
        <v>793</v>
      </c>
      <c r="G946" s="95">
        <v>421.4</v>
      </c>
      <c r="H946" s="95">
        <v>421.4</v>
      </c>
      <c r="I946" s="95">
        <v>421.4</v>
      </c>
      <c r="J946" s="94">
        <f t="shared" si="15"/>
        <v>100</v>
      </c>
    </row>
    <row r="947" spans="1:10" ht="31.5">
      <c r="A947" s="89" t="s">
        <v>740</v>
      </c>
      <c r="B947" s="90">
        <v>908</v>
      </c>
      <c r="C947" s="91">
        <v>5</v>
      </c>
      <c r="D947" s="91">
        <v>5</v>
      </c>
      <c r="E947" s="92" t="s">
        <v>1133</v>
      </c>
      <c r="F947" s="90" t="s">
        <v>741</v>
      </c>
      <c r="G947" s="95">
        <v>948.9</v>
      </c>
      <c r="H947" s="95">
        <v>948.9</v>
      </c>
      <c r="I947" s="95">
        <v>938.1</v>
      </c>
      <c r="J947" s="94">
        <f t="shared" si="15"/>
        <v>98.9</v>
      </c>
    </row>
    <row r="948" spans="1:10">
      <c r="A948" s="96" t="s">
        <v>1452</v>
      </c>
      <c r="B948" s="90">
        <v>908</v>
      </c>
      <c r="C948" s="91">
        <v>5</v>
      </c>
      <c r="D948" s="91">
        <v>5</v>
      </c>
      <c r="E948" s="92" t="s">
        <v>1133</v>
      </c>
      <c r="F948" s="90" t="s">
        <v>798</v>
      </c>
      <c r="G948" s="95">
        <v>10.5</v>
      </c>
      <c r="H948" s="95">
        <v>10.5</v>
      </c>
      <c r="I948" s="95">
        <v>10.5</v>
      </c>
      <c r="J948" s="94">
        <f t="shared" si="15"/>
        <v>100</v>
      </c>
    </row>
    <row r="949" spans="1:10" ht="31.5">
      <c r="A949" s="89" t="s">
        <v>1461</v>
      </c>
      <c r="B949" s="90">
        <v>908</v>
      </c>
      <c r="C949" s="91">
        <v>5</v>
      </c>
      <c r="D949" s="91">
        <v>5</v>
      </c>
      <c r="E949" s="92" t="s">
        <v>836</v>
      </c>
      <c r="F949" s="90" t="s">
        <v>724</v>
      </c>
      <c r="G949" s="93">
        <v>2</v>
      </c>
      <c r="H949" s="93">
        <v>2</v>
      </c>
      <c r="I949" s="93">
        <v>2</v>
      </c>
      <c r="J949" s="94">
        <f t="shared" si="15"/>
        <v>100</v>
      </c>
    </row>
    <row r="950" spans="1:10" ht="94.5">
      <c r="A950" s="89" t="s">
        <v>828</v>
      </c>
      <c r="B950" s="90">
        <v>908</v>
      </c>
      <c r="C950" s="91">
        <v>5</v>
      </c>
      <c r="D950" s="91">
        <v>5</v>
      </c>
      <c r="E950" s="92" t="s">
        <v>836</v>
      </c>
      <c r="F950" s="90" t="s">
        <v>829</v>
      </c>
      <c r="G950" s="95">
        <v>2</v>
      </c>
      <c r="H950" s="95">
        <v>2</v>
      </c>
      <c r="I950" s="95">
        <v>2</v>
      </c>
      <c r="J950" s="94">
        <f t="shared" si="15"/>
        <v>100</v>
      </c>
    </row>
    <row r="951" spans="1:10">
      <c r="A951" s="89" t="s">
        <v>725</v>
      </c>
      <c r="B951" s="90">
        <v>908</v>
      </c>
      <c r="C951" s="91">
        <v>7</v>
      </c>
      <c r="D951" s="91" t="s">
        <v>724</v>
      </c>
      <c r="E951" s="92" t="s">
        <v>724</v>
      </c>
      <c r="F951" s="90" t="s">
        <v>724</v>
      </c>
      <c r="G951" s="93">
        <v>52.5</v>
      </c>
      <c r="H951" s="93">
        <v>52.5</v>
      </c>
      <c r="I951" s="93">
        <v>47.8</v>
      </c>
      <c r="J951" s="94">
        <f t="shared" si="15"/>
        <v>91</v>
      </c>
    </row>
    <row r="952" spans="1:10" ht="31.5">
      <c r="A952" s="89" t="s">
        <v>695</v>
      </c>
      <c r="B952" s="90">
        <v>908</v>
      </c>
      <c r="C952" s="91">
        <v>7</v>
      </c>
      <c r="D952" s="91">
        <v>5</v>
      </c>
      <c r="E952" s="92" t="s">
        <v>724</v>
      </c>
      <c r="F952" s="90" t="s">
        <v>724</v>
      </c>
      <c r="G952" s="93">
        <v>52.5</v>
      </c>
      <c r="H952" s="93">
        <v>52.5</v>
      </c>
      <c r="I952" s="93">
        <v>47.8</v>
      </c>
      <c r="J952" s="94">
        <f t="shared" si="15"/>
        <v>91</v>
      </c>
    </row>
    <row r="953" spans="1:10" ht="63">
      <c r="A953" s="89" t="s">
        <v>1688</v>
      </c>
      <c r="B953" s="90">
        <v>908</v>
      </c>
      <c r="C953" s="91">
        <v>7</v>
      </c>
      <c r="D953" s="91">
        <v>5</v>
      </c>
      <c r="E953" s="92" t="s">
        <v>1134</v>
      </c>
      <c r="F953" s="90"/>
      <c r="G953" s="93">
        <v>52.5</v>
      </c>
      <c r="H953" s="93">
        <v>52.5</v>
      </c>
      <c r="I953" s="93">
        <v>47.8</v>
      </c>
      <c r="J953" s="94">
        <f t="shared" si="15"/>
        <v>91</v>
      </c>
    </row>
    <row r="954" spans="1:10" ht="31.5">
      <c r="A954" s="89" t="s">
        <v>740</v>
      </c>
      <c r="B954" s="90">
        <v>908</v>
      </c>
      <c r="C954" s="91">
        <v>7</v>
      </c>
      <c r="D954" s="91">
        <v>5</v>
      </c>
      <c r="E954" s="92" t="s">
        <v>1134</v>
      </c>
      <c r="F954" s="90" t="s">
        <v>741</v>
      </c>
      <c r="G954" s="95">
        <v>52.5</v>
      </c>
      <c r="H954" s="95">
        <v>52.5</v>
      </c>
      <c r="I954" s="95">
        <v>47.8</v>
      </c>
      <c r="J954" s="94">
        <f t="shared" si="15"/>
        <v>91</v>
      </c>
    </row>
    <row r="955" spans="1:10" ht="31.5">
      <c r="A955" s="89" t="s">
        <v>565</v>
      </c>
      <c r="B955" s="90">
        <v>909</v>
      </c>
      <c r="C955" s="91" t="s">
        <v>724</v>
      </c>
      <c r="D955" s="91" t="s">
        <v>724</v>
      </c>
      <c r="E955" s="92" t="s">
        <v>724</v>
      </c>
      <c r="F955" s="90" t="s">
        <v>724</v>
      </c>
      <c r="G955" s="93">
        <v>1870.2</v>
      </c>
      <c r="H955" s="93">
        <v>1870.2</v>
      </c>
      <c r="I955" s="93">
        <v>1870.2</v>
      </c>
      <c r="J955" s="94">
        <f t="shared" si="15"/>
        <v>100</v>
      </c>
    </row>
    <row r="956" spans="1:10">
      <c r="A956" s="89" t="s">
        <v>837</v>
      </c>
      <c r="B956" s="90">
        <v>909</v>
      </c>
      <c r="C956" s="91">
        <v>1</v>
      </c>
      <c r="D956" s="91" t="s">
        <v>724</v>
      </c>
      <c r="E956" s="92" t="s">
        <v>724</v>
      </c>
      <c r="F956" s="90" t="s">
        <v>724</v>
      </c>
      <c r="G956" s="93">
        <v>1870.2</v>
      </c>
      <c r="H956" s="93">
        <v>1870.2</v>
      </c>
      <c r="I956" s="93">
        <v>1870.2</v>
      </c>
      <c r="J956" s="94">
        <f t="shared" si="15"/>
        <v>100</v>
      </c>
    </row>
    <row r="957" spans="1:10">
      <c r="A957" s="89" t="s">
        <v>667</v>
      </c>
      <c r="B957" s="90">
        <v>909</v>
      </c>
      <c r="C957" s="91">
        <v>1</v>
      </c>
      <c r="D957" s="91">
        <v>13</v>
      </c>
      <c r="E957" s="92" t="s">
        <v>724</v>
      </c>
      <c r="F957" s="90" t="s">
        <v>724</v>
      </c>
      <c r="G957" s="93">
        <v>1870.2</v>
      </c>
      <c r="H957" s="93">
        <v>1870.2</v>
      </c>
      <c r="I957" s="93">
        <v>1870.2</v>
      </c>
      <c r="J957" s="94">
        <f t="shared" si="15"/>
        <v>100</v>
      </c>
    </row>
    <row r="958" spans="1:10" ht="63">
      <c r="A958" s="89" t="s">
        <v>1689</v>
      </c>
      <c r="B958" s="90">
        <v>909</v>
      </c>
      <c r="C958" s="91">
        <v>1</v>
      </c>
      <c r="D958" s="91">
        <v>13</v>
      </c>
      <c r="E958" s="92" t="s">
        <v>1135</v>
      </c>
      <c r="F958" s="90"/>
      <c r="G958" s="93">
        <v>470.2</v>
      </c>
      <c r="H958" s="93">
        <v>470.2</v>
      </c>
      <c r="I958" s="93">
        <v>470.2</v>
      </c>
      <c r="J958" s="94">
        <f t="shared" si="15"/>
        <v>100</v>
      </c>
    </row>
    <row r="959" spans="1:10" ht="31.5">
      <c r="A959" s="89" t="s">
        <v>788</v>
      </c>
      <c r="B959" s="90">
        <v>909</v>
      </c>
      <c r="C959" s="91">
        <v>1</v>
      </c>
      <c r="D959" s="91">
        <v>13</v>
      </c>
      <c r="E959" s="92" t="s">
        <v>1135</v>
      </c>
      <c r="F959" s="90" t="s">
        <v>789</v>
      </c>
      <c r="G959" s="95">
        <v>118</v>
      </c>
      <c r="H959" s="95">
        <v>118</v>
      </c>
      <c r="I959" s="95">
        <v>118</v>
      </c>
      <c r="J959" s="94">
        <f t="shared" si="15"/>
        <v>100</v>
      </c>
    </row>
    <row r="960" spans="1:10" ht="31.5">
      <c r="A960" s="89" t="s">
        <v>792</v>
      </c>
      <c r="B960" s="90">
        <v>909</v>
      </c>
      <c r="C960" s="91">
        <v>1</v>
      </c>
      <c r="D960" s="91">
        <v>13</v>
      </c>
      <c r="E960" s="92" t="s">
        <v>1135</v>
      </c>
      <c r="F960" s="90" t="s">
        <v>793</v>
      </c>
      <c r="G960" s="95">
        <v>210.3</v>
      </c>
      <c r="H960" s="95">
        <v>210.3</v>
      </c>
      <c r="I960" s="95">
        <v>210.3</v>
      </c>
      <c r="J960" s="94">
        <f t="shared" si="15"/>
        <v>100</v>
      </c>
    </row>
    <row r="961" spans="1:10" ht="31.5">
      <c r="A961" s="89" t="s">
        <v>740</v>
      </c>
      <c r="B961" s="90">
        <v>909</v>
      </c>
      <c r="C961" s="91">
        <v>1</v>
      </c>
      <c r="D961" s="91">
        <v>13</v>
      </c>
      <c r="E961" s="92" t="s">
        <v>1135</v>
      </c>
      <c r="F961" s="90" t="s">
        <v>741</v>
      </c>
      <c r="G961" s="95">
        <v>141.9</v>
      </c>
      <c r="H961" s="95">
        <v>141.9</v>
      </c>
      <c r="I961" s="95">
        <v>141.9</v>
      </c>
      <c r="J961" s="94">
        <f t="shared" si="15"/>
        <v>100</v>
      </c>
    </row>
    <row r="962" spans="1:10" ht="110.25">
      <c r="A962" s="89" t="s">
        <v>1690</v>
      </c>
      <c r="B962" s="90">
        <v>909</v>
      </c>
      <c r="C962" s="91">
        <v>1</v>
      </c>
      <c r="D962" s="91">
        <v>13</v>
      </c>
      <c r="E962" s="92" t="s">
        <v>1146</v>
      </c>
      <c r="F962" s="90" t="s">
        <v>724</v>
      </c>
      <c r="G962" s="93">
        <v>1400</v>
      </c>
      <c r="H962" s="93">
        <v>1400</v>
      </c>
      <c r="I962" s="93">
        <v>1400</v>
      </c>
      <c r="J962" s="94">
        <f t="shared" si="15"/>
        <v>100</v>
      </c>
    </row>
    <row r="963" spans="1:10" ht="31.5">
      <c r="A963" s="89" t="s">
        <v>792</v>
      </c>
      <c r="B963" s="90">
        <v>909</v>
      </c>
      <c r="C963" s="91">
        <v>1</v>
      </c>
      <c r="D963" s="91">
        <v>13</v>
      </c>
      <c r="E963" s="92" t="s">
        <v>1146</v>
      </c>
      <c r="F963" s="90" t="s">
        <v>793</v>
      </c>
      <c r="G963" s="95">
        <v>1400</v>
      </c>
      <c r="H963" s="95">
        <v>1400</v>
      </c>
      <c r="I963" s="95">
        <v>1400</v>
      </c>
      <c r="J963" s="94">
        <f t="shared" si="15"/>
        <v>100</v>
      </c>
    </row>
    <row r="964" spans="1:10" ht="31.5">
      <c r="A964" s="89" t="s">
        <v>1691</v>
      </c>
      <c r="B964" s="90">
        <v>910</v>
      </c>
      <c r="C964" s="91" t="s">
        <v>724</v>
      </c>
      <c r="D964" s="91" t="s">
        <v>724</v>
      </c>
      <c r="E964" s="92" t="s">
        <v>724</v>
      </c>
      <c r="F964" s="90" t="s">
        <v>724</v>
      </c>
      <c r="G964" s="93">
        <v>2891304.5</v>
      </c>
      <c r="H964" s="93">
        <v>2905750.3</v>
      </c>
      <c r="I964" s="93">
        <v>2746084.5</v>
      </c>
      <c r="J964" s="94">
        <f t="shared" si="15"/>
        <v>94.5</v>
      </c>
    </row>
    <row r="965" spans="1:10">
      <c r="A965" s="89" t="s">
        <v>957</v>
      </c>
      <c r="B965" s="90">
        <v>910</v>
      </c>
      <c r="C965" s="91">
        <v>4</v>
      </c>
      <c r="D965" s="91" t="s">
        <v>724</v>
      </c>
      <c r="E965" s="92" t="s">
        <v>724</v>
      </c>
      <c r="F965" s="90" t="s">
        <v>724</v>
      </c>
      <c r="G965" s="93">
        <v>46744.9</v>
      </c>
      <c r="H965" s="93">
        <v>46744.9</v>
      </c>
      <c r="I965" s="93">
        <v>46626.400000000001</v>
      </c>
      <c r="J965" s="94">
        <f t="shared" si="15"/>
        <v>99.7</v>
      </c>
    </row>
    <row r="966" spans="1:10">
      <c r="A966" s="89" t="s">
        <v>678</v>
      </c>
      <c r="B966" s="90">
        <v>910</v>
      </c>
      <c r="C966" s="91">
        <v>4</v>
      </c>
      <c r="D966" s="91">
        <v>1</v>
      </c>
      <c r="E966" s="92" t="s">
        <v>724</v>
      </c>
      <c r="F966" s="90" t="s">
        <v>724</v>
      </c>
      <c r="G966" s="93">
        <v>46744.9</v>
      </c>
      <c r="H966" s="93">
        <v>46744.9</v>
      </c>
      <c r="I966" s="93">
        <v>46626.400000000001</v>
      </c>
      <c r="J966" s="94">
        <f t="shared" si="15"/>
        <v>99.7</v>
      </c>
    </row>
    <row r="967" spans="1:10" ht="63">
      <c r="A967" s="89" t="s">
        <v>1315</v>
      </c>
      <c r="B967" s="90">
        <v>910</v>
      </c>
      <c r="C967" s="91">
        <v>4</v>
      </c>
      <c r="D967" s="91">
        <v>1</v>
      </c>
      <c r="E967" s="92" t="s">
        <v>1316</v>
      </c>
      <c r="F967" s="90" t="s">
        <v>724</v>
      </c>
      <c r="G967" s="93">
        <v>33588.5</v>
      </c>
      <c r="H967" s="93">
        <v>33588.5</v>
      </c>
      <c r="I967" s="93">
        <v>33470</v>
      </c>
      <c r="J967" s="94">
        <f t="shared" si="15"/>
        <v>99.6</v>
      </c>
    </row>
    <row r="968" spans="1:10" ht="31.5">
      <c r="A968" s="89" t="s">
        <v>801</v>
      </c>
      <c r="B968" s="90">
        <v>910</v>
      </c>
      <c r="C968" s="91">
        <v>4</v>
      </c>
      <c r="D968" s="91">
        <v>1</v>
      </c>
      <c r="E968" s="92" t="s">
        <v>1316</v>
      </c>
      <c r="F968" s="90" t="s">
        <v>802</v>
      </c>
      <c r="G968" s="95">
        <v>30168.7</v>
      </c>
      <c r="H968" s="95">
        <v>30168.7</v>
      </c>
      <c r="I968" s="95">
        <v>30050.5</v>
      </c>
      <c r="J968" s="94">
        <f t="shared" si="15"/>
        <v>99.6</v>
      </c>
    </row>
    <row r="969" spans="1:10" ht="31.5">
      <c r="A969" s="89" t="s">
        <v>803</v>
      </c>
      <c r="B969" s="90">
        <v>910</v>
      </c>
      <c r="C969" s="91">
        <v>4</v>
      </c>
      <c r="D969" s="91">
        <v>1</v>
      </c>
      <c r="E969" s="92" t="s">
        <v>1316</v>
      </c>
      <c r="F969" s="90" t="s">
        <v>804</v>
      </c>
      <c r="G969" s="95">
        <v>59.4</v>
      </c>
      <c r="H969" s="95">
        <v>59.4</v>
      </c>
      <c r="I969" s="95">
        <v>59.4</v>
      </c>
      <c r="J969" s="94">
        <f t="shared" si="15"/>
        <v>100</v>
      </c>
    </row>
    <row r="970" spans="1:10" ht="31.5">
      <c r="A970" s="89" t="s">
        <v>792</v>
      </c>
      <c r="B970" s="90">
        <v>910</v>
      </c>
      <c r="C970" s="91">
        <v>4</v>
      </c>
      <c r="D970" s="91">
        <v>1</v>
      </c>
      <c r="E970" s="92" t="s">
        <v>1316</v>
      </c>
      <c r="F970" s="90" t="s">
        <v>793</v>
      </c>
      <c r="G970" s="95">
        <v>937.3</v>
      </c>
      <c r="H970" s="95">
        <v>937.3</v>
      </c>
      <c r="I970" s="95">
        <v>937.3</v>
      </c>
      <c r="J970" s="94">
        <f t="shared" si="15"/>
        <v>100</v>
      </c>
    </row>
    <row r="971" spans="1:10" ht="31.5">
      <c r="A971" s="89" t="s">
        <v>740</v>
      </c>
      <c r="B971" s="90">
        <v>910</v>
      </c>
      <c r="C971" s="91">
        <v>4</v>
      </c>
      <c r="D971" s="91">
        <v>1</v>
      </c>
      <c r="E971" s="92" t="s">
        <v>1316</v>
      </c>
      <c r="F971" s="90" t="s">
        <v>741</v>
      </c>
      <c r="G971" s="95">
        <v>2287</v>
      </c>
      <c r="H971" s="95">
        <v>2287</v>
      </c>
      <c r="I971" s="95">
        <v>2287</v>
      </c>
      <c r="J971" s="94">
        <f t="shared" si="15"/>
        <v>100</v>
      </c>
    </row>
    <row r="972" spans="1:10">
      <c r="A972" s="89" t="s">
        <v>796</v>
      </c>
      <c r="B972" s="90">
        <v>910</v>
      </c>
      <c r="C972" s="91">
        <v>4</v>
      </c>
      <c r="D972" s="91">
        <v>1</v>
      </c>
      <c r="E972" s="92" t="s">
        <v>1316</v>
      </c>
      <c r="F972" s="90" t="s">
        <v>797</v>
      </c>
      <c r="G972" s="95">
        <v>64</v>
      </c>
      <c r="H972" s="95">
        <v>64</v>
      </c>
      <c r="I972" s="95">
        <v>63.8</v>
      </c>
      <c r="J972" s="94">
        <f t="shared" si="15"/>
        <v>99.7</v>
      </c>
    </row>
    <row r="973" spans="1:10">
      <c r="A973" s="96" t="s">
        <v>1452</v>
      </c>
      <c r="B973" s="90">
        <v>910</v>
      </c>
      <c r="C973" s="91">
        <v>4</v>
      </c>
      <c r="D973" s="91">
        <v>1</v>
      </c>
      <c r="E973" s="92" t="s">
        <v>1316</v>
      </c>
      <c r="F973" s="90" t="s">
        <v>798</v>
      </c>
      <c r="G973" s="95">
        <v>72.099999999999994</v>
      </c>
      <c r="H973" s="95">
        <v>72.099999999999994</v>
      </c>
      <c r="I973" s="95">
        <v>72</v>
      </c>
      <c r="J973" s="94">
        <f t="shared" si="15"/>
        <v>99.9</v>
      </c>
    </row>
    <row r="974" spans="1:10" ht="63">
      <c r="A974" s="89" t="s">
        <v>1317</v>
      </c>
      <c r="B974" s="90">
        <v>910</v>
      </c>
      <c r="C974" s="91">
        <v>4</v>
      </c>
      <c r="D974" s="91">
        <v>1</v>
      </c>
      <c r="E974" s="92" t="s">
        <v>1318</v>
      </c>
      <c r="F974" s="90" t="s">
        <v>724</v>
      </c>
      <c r="G974" s="93">
        <v>10975.7</v>
      </c>
      <c r="H974" s="93">
        <v>10975.7</v>
      </c>
      <c r="I974" s="93">
        <v>10975.7</v>
      </c>
      <c r="J974" s="94">
        <f t="shared" si="15"/>
        <v>100</v>
      </c>
    </row>
    <row r="975" spans="1:10" ht="31.5">
      <c r="A975" s="89" t="s">
        <v>728</v>
      </c>
      <c r="B975" s="90">
        <v>910</v>
      </c>
      <c r="C975" s="91">
        <v>4</v>
      </c>
      <c r="D975" s="91">
        <v>1</v>
      </c>
      <c r="E975" s="92" t="s">
        <v>1318</v>
      </c>
      <c r="F975" s="90" t="s">
        <v>729</v>
      </c>
      <c r="G975" s="95">
        <v>3984.3</v>
      </c>
      <c r="H975" s="95">
        <v>3984.3</v>
      </c>
      <c r="I975" s="95">
        <v>3984.3</v>
      </c>
      <c r="J975" s="94">
        <f t="shared" si="15"/>
        <v>100</v>
      </c>
    </row>
    <row r="976" spans="1:10">
      <c r="A976" s="89" t="s">
        <v>834</v>
      </c>
      <c r="B976" s="90">
        <v>910</v>
      </c>
      <c r="C976" s="91">
        <v>4</v>
      </c>
      <c r="D976" s="91">
        <v>1</v>
      </c>
      <c r="E976" s="92" t="s">
        <v>1318</v>
      </c>
      <c r="F976" s="90" t="s">
        <v>835</v>
      </c>
      <c r="G976" s="95">
        <v>6873.8</v>
      </c>
      <c r="H976" s="95">
        <v>6873.8</v>
      </c>
      <c r="I976" s="95">
        <v>6873.8</v>
      </c>
      <c r="J976" s="94">
        <f t="shared" si="15"/>
        <v>100</v>
      </c>
    </row>
    <row r="977" spans="1:10" ht="47.25">
      <c r="A977" s="89" t="s">
        <v>967</v>
      </c>
      <c r="B977" s="90">
        <v>910</v>
      </c>
      <c r="C977" s="91">
        <v>4</v>
      </c>
      <c r="D977" s="91">
        <v>1</v>
      </c>
      <c r="E977" s="92" t="s">
        <v>1318</v>
      </c>
      <c r="F977" s="90" t="s">
        <v>968</v>
      </c>
      <c r="G977" s="95">
        <v>117.6</v>
      </c>
      <c r="H977" s="95">
        <v>117.6</v>
      </c>
      <c r="I977" s="95">
        <v>117.6</v>
      </c>
      <c r="J977" s="94">
        <f t="shared" si="15"/>
        <v>100</v>
      </c>
    </row>
    <row r="978" spans="1:10" ht="63">
      <c r="A978" s="89" t="s">
        <v>1319</v>
      </c>
      <c r="B978" s="90">
        <v>910</v>
      </c>
      <c r="C978" s="91">
        <v>4</v>
      </c>
      <c r="D978" s="91">
        <v>1</v>
      </c>
      <c r="E978" s="92" t="s">
        <v>1320</v>
      </c>
      <c r="F978" s="90" t="s">
        <v>724</v>
      </c>
      <c r="G978" s="93">
        <v>109</v>
      </c>
      <c r="H978" s="93">
        <v>109</v>
      </c>
      <c r="I978" s="93">
        <v>109</v>
      </c>
      <c r="J978" s="94">
        <f t="shared" si="15"/>
        <v>100</v>
      </c>
    </row>
    <row r="979" spans="1:10" ht="47.25">
      <c r="A979" s="89" t="s">
        <v>967</v>
      </c>
      <c r="B979" s="90">
        <v>910</v>
      </c>
      <c r="C979" s="91">
        <v>4</v>
      </c>
      <c r="D979" s="91">
        <v>1</v>
      </c>
      <c r="E979" s="92" t="s">
        <v>1320</v>
      </c>
      <c r="F979" s="90" t="s">
        <v>968</v>
      </c>
      <c r="G979" s="95">
        <v>109</v>
      </c>
      <c r="H979" s="95">
        <v>109</v>
      </c>
      <c r="I979" s="95">
        <v>109</v>
      </c>
      <c r="J979" s="94">
        <f t="shared" si="15"/>
        <v>100</v>
      </c>
    </row>
    <row r="980" spans="1:10" ht="78.75">
      <c r="A980" s="89" t="s">
        <v>1321</v>
      </c>
      <c r="B980" s="90">
        <v>910</v>
      </c>
      <c r="C980" s="91">
        <v>4</v>
      </c>
      <c r="D980" s="91">
        <v>1</v>
      </c>
      <c r="E980" s="92" t="s">
        <v>1322</v>
      </c>
      <c r="F980" s="90" t="s">
        <v>724</v>
      </c>
      <c r="G980" s="93">
        <v>2071.6999999999998</v>
      </c>
      <c r="H980" s="93">
        <v>2071.6999999999998</v>
      </c>
      <c r="I980" s="93">
        <v>2071.6999999999998</v>
      </c>
      <c r="J980" s="94">
        <f t="shared" si="15"/>
        <v>100</v>
      </c>
    </row>
    <row r="981" spans="1:10" ht="47.25">
      <c r="A981" s="89" t="s">
        <v>967</v>
      </c>
      <c r="B981" s="90">
        <v>910</v>
      </c>
      <c r="C981" s="91">
        <v>4</v>
      </c>
      <c r="D981" s="91">
        <v>1</v>
      </c>
      <c r="E981" s="92" t="s">
        <v>1322</v>
      </c>
      <c r="F981" s="90" t="s">
        <v>968</v>
      </c>
      <c r="G981" s="95">
        <v>2071.6999999999998</v>
      </c>
      <c r="H981" s="95">
        <v>2071.6999999999998</v>
      </c>
      <c r="I981" s="95">
        <v>2071.6999999999998</v>
      </c>
      <c r="J981" s="94">
        <f t="shared" si="15"/>
        <v>100</v>
      </c>
    </row>
    <row r="982" spans="1:10">
      <c r="A982" s="89" t="s">
        <v>1026</v>
      </c>
      <c r="B982" s="90">
        <v>910</v>
      </c>
      <c r="C982" s="91">
        <v>5</v>
      </c>
      <c r="D982" s="91" t="s">
        <v>724</v>
      </c>
      <c r="E982" s="92" t="s">
        <v>724</v>
      </c>
      <c r="F982" s="90" t="s">
        <v>724</v>
      </c>
      <c r="G982" s="93">
        <v>972.5</v>
      </c>
      <c r="H982" s="93">
        <v>972.5</v>
      </c>
      <c r="I982" s="93">
        <v>729.9</v>
      </c>
      <c r="J982" s="94">
        <f t="shared" si="15"/>
        <v>75.099999999999994</v>
      </c>
    </row>
    <row r="983" spans="1:10">
      <c r="A983" s="89" t="s">
        <v>686</v>
      </c>
      <c r="B983" s="90">
        <v>910</v>
      </c>
      <c r="C983" s="91">
        <v>5</v>
      </c>
      <c r="D983" s="91">
        <v>1</v>
      </c>
      <c r="E983" s="92" t="s">
        <v>724</v>
      </c>
      <c r="F983" s="90" t="s">
        <v>724</v>
      </c>
      <c r="G983" s="93">
        <v>972.5</v>
      </c>
      <c r="H983" s="93">
        <v>972.5</v>
      </c>
      <c r="I983" s="93">
        <v>729.9</v>
      </c>
      <c r="J983" s="94">
        <f t="shared" si="15"/>
        <v>75.099999999999994</v>
      </c>
    </row>
    <row r="984" spans="1:10" ht="126">
      <c r="A984" s="100" t="s">
        <v>1667</v>
      </c>
      <c r="B984" s="90">
        <v>910</v>
      </c>
      <c r="C984" s="91">
        <v>5</v>
      </c>
      <c r="D984" s="91">
        <v>1</v>
      </c>
      <c r="E984" s="92" t="s">
        <v>1176</v>
      </c>
      <c r="F984" s="90" t="s">
        <v>724</v>
      </c>
      <c r="G984" s="93">
        <v>972.5</v>
      </c>
      <c r="H984" s="93">
        <v>972.5</v>
      </c>
      <c r="I984" s="93">
        <v>729.9</v>
      </c>
      <c r="J984" s="94">
        <f t="shared" si="15"/>
        <v>75.099999999999994</v>
      </c>
    </row>
    <row r="985" spans="1:10">
      <c r="A985" s="89" t="s">
        <v>735</v>
      </c>
      <c r="B985" s="90">
        <v>910</v>
      </c>
      <c r="C985" s="91">
        <v>5</v>
      </c>
      <c r="D985" s="91">
        <v>1</v>
      </c>
      <c r="E985" s="92" t="s">
        <v>1176</v>
      </c>
      <c r="F985" s="90" t="s">
        <v>736</v>
      </c>
      <c r="G985" s="95">
        <v>972.5</v>
      </c>
      <c r="H985" s="95">
        <v>972.5</v>
      </c>
      <c r="I985" s="95">
        <v>729.9</v>
      </c>
      <c r="J985" s="94">
        <f t="shared" si="15"/>
        <v>75.099999999999994</v>
      </c>
    </row>
    <row r="986" spans="1:10">
      <c r="A986" s="89" t="s">
        <v>725</v>
      </c>
      <c r="B986" s="90">
        <v>910</v>
      </c>
      <c r="C986" s="91">
        <v>7</v>
      </c>
      <c r="D986" s="91" t="s">
        <v>724</v>
      </c>
      <c r="E986" s="92" t="s">
        <v>724</v>
      </c>
      <c r="F986" s="90" t="s">
        <v>724</v>
      </c>
      <c r="G986" s="93">
        <v>35932.699999999997</v>
      </c>
      <c r="H986" s="93">
        <v>35932.699999999997</v>
      </c>
      <c r="I986" s="93">
        <v>35932.699999999997</v>
      </c>
      <c r="J986" s="94">
        <f t="shared" ref="J986:J1049" si="16">I986*100/H986</f>
        <v>100</v>
      </c>
    </row>
    <row r="987" spans="1:10" ht="31.5">
      <c r="A987" s="89" t="s">
        <v>695</v>
      </c>
      <c r="B987" s="90">
        <v>910</v>
      </c>
      <c r="C987" s="91">
        <v>7</v>
      </c>
      <c r="D987" s="91">
        <v>5</v>
      </c>
      <c r="E987" s="92" t="s">
        <v>724</v>
      </c>
      <c r="F987" s="90" t="s">
        <v>724</v>
      </c>
      <c r="G987" s="93">
        <v>76</v>
      </c>
      <c r="H987" s="93">
        <v>76</v>
      </c>
      <c r="I987" s="93">
        <v>76</v>
      </c>
      <c r="J987" s="94">
        <f t="shared" si="16"/>
        <v>100</v>
      </c>
    </row>
    <row r="988" spans="1:10" ht="78.75">
      <c r="A988" s="96" t="s">
        <v>1692</v>
      </c>
      <c r="B988" s="90">
        <v>910</v>
      </c>
      <c r="C988" s="91">
        <v>7</v>
      </c>
      <c r="D988" s="91">
        <v>5</v>
      </c>
      <c r="E988" s="92" t="s">
        <v>1693</v>
      </c>
      <c r="F988" s="90"/>
      <c r="G988" s="93">
        <v>76</v>
      </c>
      <c r="H988" s="93">
        <v>76</v>
      </c>
      <c r="I988" s="93">
        <v>76</v>
      </c>
      <c r="J988" s="94">
        <f t="shared" si="16"/>
        <v>100</v>
      </c>
    </row>
    <row r="989" spans="1:10" ht="31.5">
      <c r="A989" s="89" t="s">
        <v>740</v>
      </c>
      <c r="B989" s="90">
        <v>910</v>
      </c>
      <c r="C989" s="91">
        <v>7</v>
      </c>
      <c r="D989" s="91">
        <v>5</v>
      </c>
      <c r="E989" s="92" t="s">
        <v>1693</v>
      </c>
      <c r="F989" s="90" t="s">
        <v>741</v>
      </c>
      <c r="G989" s="95">
        <v>76</v>
      </c>
      <c r="H989" s="95">
        <v>76</v>
      </c>
      <c r="I989" s="95">
        <v>76</v>
      </c>
      <c r="J989" s="94">
        <f t="shared" si="16"/>
        <v>100</v>
      </c>
    </row>
    <row r="990" spans="1:10">
      <c r="A990" s="89" t="s">
        <v>696</v>
      </c>
      <c r="B990" s="90">
        <v>910</v>
      </c>
      <c r="C990" s="91">
        <v>7</v>
      </c>
      <c r="D990" s="91">
        <v>7</v>
      </c>
      <c r="E990" s="92" t="s">
        <v>724</v>
      </c>
      <c r="F990" s="90" t="s">
        <v>724</v>
      </c>
      <c r="G990" s="93">
        <v>35856.699999999997</v>
      </c>
      <c r="H990" s="93">
        <v>35856.699999999997</v>
      </c>
      <c r="I990" s="93">
        <v>35856.699999999997</v>
      </c>
      <c r="J990" s="94">
        <f t="shared" si="16"/>
        <v>100</v>
      </c>
    </row>
    <row r="991" spans="1:10" ht="63">
      <c r="A991" s="89" t="s">
        <v>1694</v>
      </c>
      <c r="B991" s="90">
        <v>910</v>
      </c>
      <c r="C991" s="91">
        <v>7</v>
      </c>
      <c r="D991" s="91">
        <v>7</v>
      </c>
      <c r="E991" s="92" t="s">
        <v>1695</v>
      </c>
      <c r="F991" s="90" t="s">
        <v>724</v>
      </c>
      <c r="G991" s="93">
        <v>35856.699999999997</v>
      </c>
      <c r="H991" s="93">
        <v>35856.699999999997</v>
      </c>
      <c r="I991" s="93">
        <v>35856.699999999997</v>
      </c>
      <c r="J991" s="94">
        <f t="shared" si="16"/>
        <v>100</v>
      </c>
    </row>
    <row r="992" spans="1:10">
      <c r="A992" s="89" t="s">
        <v>735</v>
      </c>
      <c r="B992" s="90">
        <v>910</v>
      </c>
      <c r="C992" s="91">
        <v>7</v>
      </c>
      <c r="D992" s="91">
        <v>7</v>
      </c>
      <c r="E992" s="92" t="s">
        <v>1695</v>
      </c>
      <c r="F992" s="90" t="s">
        <v>736</v>
      </c>
      <c r="G992" s="95">
        <v>6539.3</v>
      </c>
      <c r="H992" s="95">
        <v>6539.3</v>
      </c>
      <c r="I992" s="95">
        <v>6539.3</v>
      </c>
      <c r="J992" s="94">
        <f t="shared" si="16"/>
        <v>100</v>
      </c>
    </row>
    <row r="993" spans="1:10">
      <c r="A993" s="89" t="s">
        <v>779</v>
      </c>
      <c r="B993" s="90">
        <v>910</v>
      </c>
      <c r="C993" s="91">
        <v>7</v>
      </c>
      <c r="D993" s="91">
        <v>7</v>
      </c>
      <c r="E993" s="92" t="s">
        <v>1695</v>
      </c>
      <c r="F993" s="90" t="s">
        <v>780</v>
      </c>
      <c r="G993" s="95">
        <v>29317.4</v>
      </c>
      <c r="H993" s="95">
        <v>29317.4</v>
      </c>
      <c r="I993" s="95">
        <v>29317.4</v>
      </c>
      <c r="J993" s="94">
        <f t="shared" si="16"/>
        <v>100</v>
      </c>
    </row>
    <row r="994" spans="1:10">
      <c r="A994" s="89" t="s">
        <v>951</v>
      </c>
      <c r="B994" s="90">
        <v>910</v>
      </c>
      <c r="C994" s="91">
        <v>10</v>
      </c>
      <c r="D994" s="91" t="s">
        <v>724</v>
      </c>
      <c r="E994" s="92" t="s">
        <v>724</v>
      </c>
      <c r="F994" s="90" t="s">
        <v>724</v>
      </c>
      <c r="G994" s="93">
        <v>2730898.4</v>
      </c>
      <c r="H994" s="93">
        <v>2745344.2</v>
      </c>
      <c r="I994" s="93">
        <v>2587348</v>
      </c>
      <c r="J994" s="94">
        <f t="shared" si="16"/>
        <v>94.2</v>
      </c>
    </row>
    <row r="995" spans="1:10">
      <c r="A995" s="89" t="s">
        <v>707</v>
      </c>
      <c r="B995" s="90">
        <v>910</v>
      </c>
      <c r="C995" s="91">
        <v>10</v>
      </c>
      <c r="D995" s="91">
        <v>1</v>
      </c>
      <c r="E995" s="92" t="s">
        <v>724</v>
      </c>
      <c r="F995" s="90" t="s">
        <v>724</v>
      </c>
      <c r="G995" s="93">
        <v>14468.1</v>
      </c>
      <c r="H995" s="93">
        <v>14468.1</v>
      </c>
      <c r="I995" s="93">
        <v>13870.8</v>
      </c>
      <c r="J995" s="94">
        <f t="shared" si="16"/>
        <v>95.9</v>
      </c>
    </row>
    <row r="996" spans="1:10" ht="94.5">
      <c r="A996" s="89" t="s">
        <v>1150</v>
      </c>
      <c r="B996" s="90">
        <v>910</v>
      </c>
      <c r="C996" s="91">
        <v>10</v>
      </c>
      <c r="D996" s="91">
        <v>1</v>
      </c>
      <c r="E996" s="92" t="s">
        <v>1151</v>
      </c>
      <c r="F996" s="90" t="s">
        <v>724</v>
      </c>
      <c r="G996" s="93">
        <v>14468.1</v>
      </c>
      <c r="H996" s="93">
        <v>14468.1</v>
      </c>
      <c r="I996" s="93">
        <v>13870.8</v>
      </c>
      <c r="J996" s="94">
        <f t="shared" si="16"/>
        <v>95.9</v>
      </c>
    </row>
    <row r="997" spans="1:10">
      <c r="A997" s="89" t="s">
        <v>1152</v>
      </c>
      <c r="B997" s="90">
        <v>910</v>
      </c>
      <c r="C997" s="91">
        <v>10</v>
      </c>
      <c r="D997" s="91">
        <v>1</v>
      </c>
      <c r="E997" s="92" t="s">
        <v>1151</v>
      </c>
      <c r="F997" s="90" t="s">
        <v>1153</v>
      </c>
      <c r="G997" s="95">
        <v>14468.1</v>
      </c>
      <c r="H997" s="95">
        <v>14468.1</v>
      </c>
      <c r="I997" s="95">
        <v>13870.8</v>
      </c>
      <c r="J997" s="94">
        <f t="shared" si="16"/>
        <v>95.9</v>
      </c>
    </row>
    <row r="998" spans="1:10">
      <c r="A998" s="89" t="s">
        <v>708</v>
      </c>
      <c r="B998" s="90">
        <v>910</v>
      </c>
      <c r="C998" s="91">
        <v>10</v>
      </c>
      <c r="D998" s="91">
        <v>2</v>
      </c>
      <c r="E998" s="92" t="s">
        <v>724</v>
      </c>
      <c r="F998" s="90" t="s">
        <v>724</v>
      </c>
      <c r="G998" s="93">
        <v>313829</v>
      </c>
      <c r="H998" s="93">
        <v>320329</v>
      </c>
      <c r="I998" s="93">
        <v>319130.3</v>
      </c>
      <c r="J998" s="94">
        <f t="shared" si="16"/>
        <v>99.6</v>
      </c>
    </row>
    <row r="999" spans="1:10" ht="78.75">
      <c r="A999" s="89" t="s">
        <v>1696</v>
      </c>
      <c r="B999" s="90">
        <v>910</v>
      </c>
      <c r="C999" s="91">
        <v>10</v>
      </c>
      <c r="D999" s="91">
        <v>2</v>
      </c>
      <c r="E999" s="92" t="s">
        <v>1155</v>
      </c>
      <c r="F999" s="90" t="s">
        <v>724</v>
      </c>
      <c r="G999" s="93">
        <v>600</v>
      </c>
      <c r="H999" s="93">
        <v>600</v>
      </c>
      <c r="I999" s="93">
        <v>600</v>
      </c>
      <c r="J999" s="94">
        <f t="shared" si="16"/>
        <v>100</v>
      </c>
    </row>
    <row r="1000" spans="1:10">
      <c r="A1000" s="89" t="s">
        <v>779</v>
      </c>
      <c r="B1000" s="90">
        <v>910</v>
      </c>
      <c r="C1000" s="91">
        <v>10</v>
      </c>
      <c r="D1000" s="91">
        <v>2</v>
      </c>
      <c r="E1000" s="92" t="s">
        <v>1155</v>
      </c>
      <c r="F1000" s="90" t="s">
        <v>780</v>
      </c>
      <c r="G1000" s="95">
        <v>600</v>
      </c>
      <c r="H1000" s="95">
        <v>600</v>
      </c>
      <c r="I1000" s="95">
        <v>600</v>
      </c>
      <c r="J1000" s="94">
        <f t="shared" si="16"/>
        <v>100</v>
      </c>
    </row>
    <row r="1001" spans="1:10" ht="94.5">
      <c r="A1001" s="89" t="s">
        <v>1697</v>
      </c>
      <c r="B1001" s="90">
        <v>910</v>
      </c>
      <c r="C1001" s="91">
        <v>10</v>
      </c>
      <c r="D1001" s="91">
        <v>2</v>
      </c>
      <c r="E1001" s="92" t="s">
        <v>1156</v>
      </c>
      <c r="F1001" s="90" t="s">
        <v>724</v>
      </c>
      <c r="G1001" s="93">
        <v>121473.3</v>
      </c>
      <c r="H1001" s="93">
        <v>121473.3</v>
      </c>
      <c r="I1001" s="93">
        <v>121473</v>
      </c>
      <c r="J1001" s="94">
        <f t="shared" si="16"/>
        <v>100</v>
      </c>
    </row>
    <row r="1002" spans="1:10" ht="63">
      <c r="A1002" s="89" t="s">
        <v>738</v>
      </c>
      <c r="B1002" s="90">
        <v>910</v>
      </c>
      <c r="C1002" s="91">
        <v>10</v>
      </c>
      <c r="D1002" s="91">
        <v>2</v>
      </c>
      <c r="E1002" s="92" t="s">
        <v>1156</v>
      </c>
      <c r="F1002" s="90" t="s">
        <v>739</v>
      </c>
      <c r="G1002" s="95">
        <v>100543.6</v>
      </c>
      <c r="H1002" s="95">
        <v>100543.6</v>
      </c>
      <c r="I1002" s="95">
        <v>100543.6</v>
      </c>
      <c r="J1002" s="94">
        <f t="shared" si="16"/>
        <v>100</v>
      </c>
    </row>
    <row r="1003" spans="1:10">
      <c r="A1003" s="89" t="s">
        <v>735</v>
      </c>
      <c r="B1003" s="90">
        <v>910</v>
      </c>
      <c r="C1003" s="91">
        <v>10</v>
      </c>
      <c r="D1003" s="91">
        <v>2</v>
      </c>
      <c r="E1003" s="92" t="s">
        <v>1156</v>
      </c>
      <c r="F1003" s="90" t="s">
        <v>736</v>
      </c>
      <c r="G1003" s="95">
        <v>20929.7</v>
      </c>
      <c r="H1003" s="95">
        <v>20929.7</v>
      </c>
      <c r="I1003" s="95">
        <v>20929.400000000001</v>
      </c>
      <c r="J1003" s="94">
        <f t="shared" si="16"/>
        <v>100</v>
      </c>
    </row>
    <row r="1004" spans="1:10" ht="94.5">
      <c r="A1004" s="89" t="s">
        <v>1698</v>
      </c>
      <c r="B1004" s="90">
        <v>910</v>
      </c>
      <c r="C1004" s="91">
        <v>10</v>
      </c>
      <c r="D1004" s="91">
        <v>2</v>
      </c>
      <c r="E1004" s="92" t="s">
        <v>1699</v>
      </c>
      <c r="F1004" s="90" t="s">
        <v>724</v>
      </c>
      <c r="G1004" s="93">
        <v>20141</v>
      </c>
      <c r="H1004" s="93">
        <v>20141</v>
      </c>
      <c r="I1004" s="93">
        <v>20141</v>
      </c>
      <c r="J1004" s="94">
        <f t="shared" si="16"/>
        <v>100</v>
      </c>
    </row>
    <row r="1005" spans="1:10" ht="63">
      <c r="A1005" s="89" t="s">
        <v>811</v>
      </c>
      <c r="B1005" s="90">
        <v>910</v>
      </c>
      <c r="C1005" s="91">
        <v>10</v>
      </c>
      <c r="D1005" s="91">
        <v>2</v>
      </c>
      <c r="E1005" s="92" t="s">
        <v>1699</v>
      </c>
      <c r="F1005" s="90" t="s">
        <v>812</v>
      </c>
      <c r="G1005" s="95">
        <v>18341</v>
      </c>
      <c r="H1005" s="95">
        <v>18341</v>
      </c>
      <c r="I1005" s="95">
        <v>18341</v>
      </c>
      <c r="J1005" s="94">
        <f t="shared" si="16"/>
        <v>100</v>
      </c>
    </row>
    <row r="1006" spans="1:10">
      <c r="A1006" s="89" t="s">
        <v>779</v>
      </c>
      <c r="B1006" s="90">
        <v>910</v>
      </c>
      <c r="C1006" s="91">
        <v>10</v>
      </c>
      <c r="D1006" s="91">
        <v>2</v>
      </c>
      <c r="E1006" s="92" t="s">
        <v>1699</v>
      </c>
      <c r="F1006" s="90" t="s">
        <v>780</v>
      </c>
      <c r="G1006" s="95">
        <v>1800</v>
      </c>
      <c r="H1006" s="95">
        <v>1800</v>
      </c>
      <c r="I1006" s="95">
        <v>1800</v>
      </c>
      <c r="J1006" s="94">
        <f t="shared" si="16"/>
        <v>100</v>
      </c>
    </row>
    <row r="1007" spans="1:10" ht="78.75">
      <c r="A1007" s="89" t="s">
        <v>1700</v>
      </c>
      <c r="B1007" s="90">
        <v>910</v>
      </c>
      <c r="C1007" s="91">
        <v>10</v>
      </c>
      <c r="D1007" s="91">
        <v>2</v>
      </c>
      <c r="E1007" s="92" t="s">
        <v>1157</v>
      </c>
      <c r="F1007" s="90"/>
      <c r="G1007" s="93">
        <v>2167</v>
      </c>
      <c r="H1007" s="93">
        <v>2167</v>
      </c>
      <c r="I1007" s="93">
        <v>2167</v>
      </c>
      <c r="J1007" s="94">
        <f t="shared" si="16"/>
        <v>100</v>
      </c>
    </row>
    <row r="1008" spans="1:10" ht="47.25">
      <c r="A1008" s="89" t="s">
        <v>764</v>
      </c>
      <c r="B1008" s="90">
        <v>910</v>
      </c>
      <c r="C1008" s="91">
        <v>10</v>
      </c>
      <c r="D1008" s="91">
        <v>2</v>
      </c>
      <c r="E1008" s="92" t="s">
        <v>1157</v>
      </c>
      <c r="F1008" s="90" t="s">
        <v>765</v>
      </c>
      <c r="G1008" s="95">
        <v>2167</v>
      </c>
      <c r="H1008" s="95">
        <v>2167</v>
      </c>
      <c r="I1008" s="95">
        <v>2167</v>
      </c>
      <c r="J1008" s="94">
        <f t="shared" si="16"/>
        <v>100</v>
      </c>
    </row>
    <row r="1009" spans="1:10" ht="94.5">
      <c r="A1009" s="89" t="s">
        <v>1701</v>
      </c>
      <c r="B1009" s="90">
        <v>910</v>
      </c>
      <c r="C1009" s="91">
        <v>10</v>
      </c>
      <c r="D1009" s="91">
        <v>2</v>
      </c>
      <c r="E1009" s="92" t="s">
        <v>1158</v>
      </c>
      <c r="F1009" s="90" t="s">
        <v>724</v>
      </c>
      <c r="G1009" s="93">
        <v>5294</v>
      </c>
      <c r="H1009" s="93">
        <v>5294</v>
      </c>
      <c r="I1009" s="93">
        <v>5293.8</v>
      </c>
      <c r="J1009" s="94">
        <f t="shared" si="16"/>
        <v>100</v>
      </c>
    </row>
    <row r="1010" spans="1:10">
      <c r="A1010" s="89" t="s">
        <v>735</v>
      </c>
      <c r="B1010" s="90">
        <v>910</v>
      </c>
      <c r="C1010" s="91">
        <v>10</v>
      </c>
      <c r="D1010" s="91">
        <v>2</v>
      </c>
      <c r="E1010" s="92" t="s">
        <v>1158</v>
      </c>
      <c r="F1010" s="90" t="s">
        <v>736</v>
      </c>
      <c r="G1010" s="95">
        <v>2641.8</v>
      </c>
      <c r="H1010" s="95">
        <v>2641.8</v>
      </c>
      <c r="I1010" s="95">
        <v>2641.6</v>
      </c>
      <c r="J1010" s="94">
        <f t="shared" si="16"/>
        <v>100</v>
      </c>
    </row>
    <row r="1011" spans="1:10">
      <c r="A1011" s="89" t="s">
        <v>779</v>
      </c>
      <c r="B1011" s="90">
        <v>910</v>
      </c>
      <c r="C1011" s="91">
        <v>10</v>
      </c>
      <c r="D1011" s="91">
        <v>2</v>
      </c>
      <c r="E1011" s="92" t="s">
        <v>1158</v>
      </c>
      <c r="F1011" s="90" t="s">
        <v>780</v>
      </c>
      <c r="G1011" s="95">
        <v>2652.2</v>
      </c>
      <c r="H1011" s="95">
        <v>2652.2</v>
      </c>
      <c r="I1011" s="95">
        <v>2652.2</v>
      </c>
      <c r="J1011" s="94">
        <f t="shared" si="16"/>
        <v>100</v>
      </c>
    </row>
    <row r="1012" spans="1:10" ht="110.25">
      <c r="A1012" s="89" t="s">
        <v>1702</v>
      </c>
      <c r="B1012" s="90">
        <v>910</v>
      </c>
      <c r="C1012" s="91">
        <v>10</v>
      </c>
      <c r="D1012" s="91">
        <v>2</v>
      </c>
      <c r="E1012" s="92" t="s">
        <v>1159</v>
      </c>
      <c r="F1012" s="90" t="s">
        <v>724</v>
      </c>
      <c r="G1012" s="93">
        <v>12813.1</v>
      </c>
      <c r="H1012" s="93">
        <v>12813.1</v>
      </c>
      <c r="I1012" s="93">
        <v>12813.1</v>
      </c>
      <c r="J1012" s="94">
        <f t="shared" si="16"/>
        <v>100</v>
      </c>
    </row>
    <row r="1013" spans="1:10" ht="63">
      <c r="A1013" s="89" t="s">
        <v>811</v>
      </c>
      <c r="B1013" s="90">
        <v>910</v>
      </c>
      <c r="C1013" s="91">
        <v>10</v>
      </c>
      <c r="D1013" s="91">
        <v>2</v>
      </c>
      <c r="E1013" s="92" t="s">
        <v>1159</v>
      </c>
      <c r="F1013" s="90" t="s">
        <v>812</v>
      </c>
      <c r="G1013" s="95">
        <v>11814.1</v>
      </c>
      <c r="H1013" s="95">
        <v>11814.1</v>
      </c>
      <c r="I1013" s="95">
        <v>11814.1</v>
      </c>
      <c r="J1013" s="94">
        <f t="shared" si="16"/>
        <v>100</v>
      </c>
    </row>
    <row r="1014" spans="1:10">
      <c r="A1014" s="89" t="s">
        <v>779</v>
      </c>
      <c r="B1014" s="90">
        <v>910</v>
      </c>
      <c r="C1014" s="91">
        <v>10</v>
      </c>
      <c r="D1014" s="91">
        <v>2</v>
      </c>
      <c r="E1014" s="92" t="s">
        <v>1159</v>
      </c>
      <c r="F1014" s="90" t="s">
        <v>780</v>
      </c>
      <c r="G1014" s="95">
        <v>999</v>
      </c>
      <c r="H1014" s="95">
        <v>999</v>
      </c>
      <c r="I1014" s="95">
        <v>999</v>
      </c>
      <c r="J1014" s="94">
        <f t="shared" si="16"/>
        <v>100</v>
      </c>
    </row>
    <row r="1015" spans="1:10" ht="94.5">
      <c r="A1015" s="89" t="s">
        <v>1703</v>
      </c>
      <c r="B1015" s="90">
        <v>910</v>
      </c>
      <c r="C1015" s="91">
        <v>10</v>
      </c>
      <c r="D1015" s="91">
        <v>2</v>
      </c>
      <c r="E1015" s="92" t="s">
        <v>1704</v>
      </c>
      <c r="F1015" s="90" t="s">
        <v>724</v>
      </c>
      <c r="G1015" s="93">
        <v>150</v>
      </c>
      <c r="H1015" s="93">
        <v>150</v>
      </c>
      <c r="I1015" s="93">
        <v>150</v>
      </c>
      <c r="J1015" s="94">
        <f t="shared" si="16"/>
        <v>100</v>
      </c>
    </row>
    <row r="1016" spans="1:10">
      <c r="A1016" s="89" t="s">
        <v>779</v>
      </c>
      <c r="B1016" s="90">
        <v>910</v>
      </c>
      <c r="C1016" s="91">
        <v>10</v>
      </c>
      <c r="D1016" s="91">
        <v>2</v>
      </c>
      <c r="E1016" s="92" t="s">
        <v>1704</v>
      </c>
      <c r="F1016" s="90" t="s">
        <v>780</v>
      </c>
      <c r="G1016" s="95">
        <v>150</v>
      </c>
      <c r="H1016" s="95">
        <v>150</v>
      </c>
      <c r="I1016" s="95">
        <v>150</v>
      </c>
      <c r="J1016" s="94">
        <f t="shared" si="16"/>
        <v>100</v>
      </c>
    </row>
    <row r="1017" spans="1:10" ht="78.75">
      <c r="A1017" s="89" t="s">
        <v>1161</v>
      </c>
      <c r="B1017" s="90">
        <v>910</v>
      </c>
      <c r="C1017" s="91">
        <v>10</v>
      </c>
      <c r="D1017" s="91">
        <v>2</v>
      </c>
      <c r="E1017" s="92" t="s">
        <v>1162</v>
      </c>
      <c r="F1017" s="90" t="s">
        <v>724</v>
      </c>
      <c r="G1017" s="93">
        <v>1976.6</v>
      </c>
      <c r="H1017" s="93">
        <v>1976.6</v>
      </c>
      <c r="I1017" s="93">
        <v>1976.6</v>
      </c>
      <c r="J1017" s="94">
        <f t="shared" si="16"/>
        <v>100</v>
      </c>
    </row>
    <row r="1018" spans="1:10" ht="63">
      <c r="A1018" s="89" t="s">
        <v>738</v>
      </c>
      <c r="B1018" s="90">
        <v>910</v>
      </c>
      <c r="C1018" s="91">
        <v>10</v>
      </c>
      <c r="D1018" s="91">
        <v>2</v>
      </c>
      <c r="E1018" s="92" t="s">
        <v>1162</v>
      </c>
      <c r="F1018" s="90" t="s">
        <v>739</v>
      </c>
      <c r="G1018" s="95">
        <v>1976.6</v>
      </c>
      <c r="H1018" s="95">
        <v>1976.6</v>
      </c>
      <c r="I1018" s="95">
        <v>1976.6</v>
      </c>
      <c r="J1018" s="94">
        <f t="shared" si="16"/>
        <v>100</v>
      </c>
    </row>
    <row r="1019" spans="1:10" ht="63">
      <c r="A1019" s="89" t="s">
        <v>1163</v>
      </c>
      <c r="B1019" s="90">
        <v>910</v>
      </c>
      <c r="C1019" s="91">
        <v>10</v>
      </c>
      <c r="D1019" s="91">
        <v>2</v>
      </c>
      <c r="E1019" s="92" t="s">
        <v>1164</v>
      </c>
      <c r="F1019" s="90" t="s">
        <v>724</v>
      </c>
      <c r="G1019" s="93">
        <v>90</v>
      </c>
      <c r="H1019" s="93">
        <v>90</v>
      </c>
      <c r="I1019" s="93">
        <v>90</v>
      </c>
      <c r="J1019" s="94">
        <f t="shared" si="16"/>
        <v>100</v>
      </c>
    </row>
    <row r="1020" spans="1:10">
      <c r="A1020" s="89" t="s">
        <v>779</v>
      </c>
      <c r="B1020" s="90">
        <v>910</v>
      </c>
      <c r="C1020" s="91">
        <v>10</v>
      </c>
      <c r="D1020" s="91">
        <v>2</v>
      </c>
      <c r="E1020" s="92" t="s">
        <v>1164</v>
      </c>
      <c r="F1020" s="90" t="s">
        <v>780</v>
      </c>
      <c r="G1020" s="95">
        <v>90</v>
      </c>
      <c r="H1020" s="95">
        <v>90</v>
      </c>
      <c r="I1020" s="95">
        <v>90</v>
      </c>
      <c r="J1020" s="94">
        <f t="shared" si="16"/>
        <v>100</v>
      </c>
    </row>
    <row r="1021" spans="1:10" ht="94.5">
      <c r="A1021" s="89" t="s">
        <v>1705</v>
      </c>
      <c r="B1021" s="90">
        <v>910</v>
      </c>
      <c r="C1021" s="91">
        <v>10</v>
      </c>
      <c r="D1021" s="91">
        <v>2</v>
      </c>
      <c r="E1021" s="92" t="s">
        <v>1165</v>
      </c>
      <c r="F1021" s="90" t="s">
        <v>724</v>
      </c>
      <c r="G1021" s="93">
        <v>8657.9</v>
      </c>
      <c r="H1021" s="93">
        <v>8657.9</v>
      </c>
      <c r="I1021" s="93">
        <v>8436.1</v>
      </c>
      <c r="J1021" s="94">
        <f t="shared" si="16"/>
        <v>97.4</v>
      </c>
    </row>
    <row r="1022" spans="1:10">
      <c r="A1022" s="89" t="s">
        <v>735</v>
      </c>
      <c r="B1022" s="90">
        <v>910</v>
      </c>
      <c r="C1022" s="91">
        <v>10</v>
      </c>
      <c r="D1022" s="91">
        <v>2</v>
      </c>
      <c r="E1022" s="92" t="s">
        <v>1165</v>
      </c>
      <c r="F1022" s="90" t="s">
        <v>736</v>
      </c>
      <c r="G1022" s="95">
        <v>5372.6</v>
      </c>
      <c r="H1022" s="95">
        <v>5372.6</v>
      </c>
      <c r="I1022" s="95">
        <v>5150.8</v>
      </c>
      <c r="J1022" s="94">
        <f t="shared" si="16"/>
        <v>95.9</v>
      </c>
    </row>
    <row r="1023" spans="1:10">
      <c r="A1023" s="89" t="s">
        <v>779</v>
      </c>
      <c r="B1023" s="90">
        <v>910</v>
      </c>
      <c r="C1023" s="91">
        <v>10</v>
      </c>
      <c r="D1023" s="91">
        <v>2</v>
      </c>
      <c r="E1023" s="92" t="s">
        <v>1165</v>
      </c>
      <c r="F1023" s="90" t="s">
        <v>780</v>
      </c>
      <c r="G1023" s="95">
        <v>3285.3</v>
      </c>
      <c r="H1023" s="95">
        <v>3285.3</v>
      </c>
      <c r="I1023" s="95">
        <v>3285.3</v>
      </c>
      <c r="J1023" s="94">
        <f t="shared" si="16"/>
        <v>100</v>
      </c>
    </row>
    <row r="1024" spans="1:10" ht="94.5">
      <c r="A1024" s="89" t="s">
        <v>1706</v>
      </c>
      <c r="B1024" s="90">
        <v>910</v>
      </c>
      <c r="C1024" s="91">
        <v>10</v>
      </c>
      <c r="D1024" s="91">
        <v>2</v>
      </c>
      <c r="E1024" s="92" t="s">
        <v>1166</v>
      </c>
      <c r="F1024" s="90" t="s">
        <v>724</v>
      </c>
      <c r="G1024" s="93">
        <v>7824</v>
      </c>
      <c r="H1024" s="93">
        <v>7824</v>
      </c>
      <c r="I1024" s="93">
        <v>7820.8</v>
      </c>
      <c r="J1024" s="94">
        <f t="shared" si="16"/>
        <v>100</v>
      </c>
    </row>
    <row r="1025" spans="1:10" ht="31.5">
      <c r="A1025" s="89" t="s">
        <v>801</v>
      </c>
      <c r="B1025" s="90">
        <v>910</v>
      </c>
      <c r="C1025" s="91">
        <v>10</v>
      </c>
      <c r="D1025" s="91">
        <v>2</v>
      </c>
      <c r="E1025" s="92" t="s">
        <v>1166</v>
      </c>
      <c r="F1025" s="90" t="s">
        <v>802</v>
      </c>
      <c r="G1025" s="95">
        <v>6228.1</v>
      </c>
      <c r="H1025" s="95">
        <v>6228.1</v>
      </c>
      <c r="I1025" s="95">
        <v>6224.9</v>
      </c>
      <c r="J1025" s="94">
        <f t="shared" si="16"/>
        <v>99.9</v>
      </c>
    </row>
    <row r="1026" spans="1:10" ht="31.5">
      <c r="A1026" s="89" t="s">
        <v>803</v>
      </c>
      <c r="B1026" s="90">
        <v>910</v>
      </c>
      <c r="C1026" s="91">
        <v>10</v>
      </c>
      <c r="D1026" s="91">
        <v>2</v>
      </c>
      <c r="E1026" s="92" t="s">
        <v>1166</v>
      </c>
      <c r="F1026" s="90" t="s">
        <v>804</v>
      </c>
      <c r="G1026" s="95">
        <v>485.6</v>
      </c>
      <c r="H1026" s="95">
        <v>485.6</v>
      </c>
      <c r="I1026" s="95">
        <v>485.6</v>
      </c>
      <c r="J1026" s="94">
        <f t="shared" si="16"/>
        <v>100</v>
      </c>
    </row>
    <row r="1027" spans="1:10" ht="31.5">
      <c r="A1027" s="89" t="s">
        <v>792</v>
      </c>
      <c r="B1027" s="90">
        <v>910</v>
      </c>
      <c r="C1027" s="91">
        <v>10</v>
      </c>
      <c r="D1027" s="91">
        <v>2</v>
      </c>
      <c r="E1027" s="92" t="s">
        <v>1166</v>
      </c>
      <c r="F1027" s="90" t="s">
        <v>793</v>
      </c>
      <c r="G1027" s="95">
        <v>49.5</v>
      </c>
      <c r="H1027" s="95">
        <v>49.5</v>
      </c>
      <c r="I1027" s="95">
        <v>49.5</v>
      </c>
      <c r="J1027" s="94">
        <f t="shared" si="16"/>
        <v>100</v>
      </c>
    </row>
    <row r="1028" spans="1:10" ht="31.5">
      <c r="A1028" s="89" t="s">
        <v>740</v>
      </c>
      <c r="B1028" s="90">
        <v>910</v>
      </c>
      <c r="C1028" s="91">
        <v>10</v>
      </c>
      <c r="D1028" s="91">
        <v>2</v>
      </c>
      <c r="E1028" s="92" t="s">
        <v>1166</v>
      </c>
      <c r="F1028" s="90" t="s">
        <v>741</v>
      </c>
      <c r="G1028" s="95">
        <v>1048.8</v>
      </c>
      <c r="H1028" s="95">
        <v>1048.8</v>
      </c>
      <c r="I1028" s="95">
        <v>1048.8</v>
      </c>
      <c r="J1028" s="94">
        <f t="shared" si="16"/>
        <v>100</v>
      </c>
    </row>
    <row r="1029" spans="1:10">
      <c r="A1029" s="96" t="s">
        <v>1452</v>
      </c>
      <c r="B1029" s="90">
        <v>910</v>
      </c>
      <c r="C1029" s="91">
        <v>10</v>
      </c>
      <c r="D1029" s="91">
        <v>2</v>
      </c>
      <c r="E1029" s="92" t="s">
        <v>1166</v>
      </c>
      <c r="F1029" s="90" t="s">
        <v>798</v>
      </c>
      <c r="G1029" s="95">
        <v>12</v>
      </c>
      <c r="H1029" s="95">
        <v>12</v>
      </c>
      <c r="I1029" s="95">
        <v>12</v>
      </c>
      <c r="J1029" s="94">
        <f t="shared" si="16"/>
        <v>100</v>
      </c>
    </row>
    <row r="1030" spans="1:10" ht="78.75">
      <c r="A1030" s="89" t="s">
        <v>1707</v>
      </c>
      <c r="B1030" s="90">
        <v>910</v>
      </c>
      <c r="C1030" s="91">
        <v>10</v>
      </c>
      <c r="D1030" s="91">
        <v>2</v>
      </c>
      <c r="E1030" s="92" t="s">
        <v>1708</v>
      </c>
      <c r="F1030" s="90" t="s">
        <v>724</v>
      </c>
      <c r="G1030" s="93">
        <v>300</v>
      </c>
      <c r="H1030" s="93">
        <v>300</v>
      </c>
      <c r="I1030" s="93">
        <v>300</v>
      </c>
      <c r="J1030" s="94">
        <f t="shared" si="16"/>
        <v>100</v>
      </c>
    </row>
    <row r="1031" spans="1:10">
      <c r="A1031" s="89" t="s">
        <v>779</v>
      </c>
      <c r="B1031" s="90">
        <v>910</v>
      </c>
      <c r="C1031" s="91">
        <v>10</v>
      </c>
      <c r="D1031" s="91">
        <v>2</v>
      </c>
      <c r="E1031" s="92" t="s">
        <v>1708</v>
      </c>
      <c r="F1031" s="90" t="s">
        <v>780</v>
      </c>
      <c r="G1031" s="95">
        <v>300</v>
      </c>
      <c r="H1031" s="95">
        <v>300</v>
      </c>
      <c r="I1031" s="95">
        <v>300</v>
      </c>
      <c r="J1031" s="94">
        <f t="shared" si="16"/>
        <v>100</v>
      </c>
    </row>
    <row r="1032" spans="1:10" ht="94.5">
      <c r="A1032" s="89" t="s">
        <v>1709</v>
      </c>
      <c r="B1032" s="90">
        <v>910</v>
      </c>
      <c r="C1032" s="91">
        <v>10</v>
      </c>
      <c r="D1032" s="91">
        <v>2</v>
      </c>
      <c r="E1032" s="92" t="s">
        <v>1169</v>
      </c>
      <c r="F1032" s="90" t="s">
        <v>724</v>
      </c>
      <c r="G1032" s="93">
        <v>10038.799999999999</v>
      </c>
      <c r="H1032" s="93">
        <v>10038.799999999999</v>
      </c>
      <c r="I1032" s="93">
        <v>9815.5</v>
      </c>
      <c r="J1032" s="94">
        <f t="shared" si="16"/>
        <v>97.8</v>
      </c>
    </row>
    <row r="1033" spans="1:10">
      <c r="A1033" s="89" t="s">
        <v>735</v>
      </c>
      <c r="B1033" s="90">
        <v>910</v>
      </c>
      <c r="C1033" s="91">
        <v>10</v>
      </c>
      <c r="D1033" s="91">
        <v>2</v>
      </c>
      <c r="E1033" s="92" t="s">
        <v>1169</v>
      </c>
      <c r="F1033" s="90" t="s">
        <v>736</v>
      </c>
      <c r="G1033" s="95">
        <v>5141.8</v>
      </c>
      <c r="H1033" s="95">
        <v>5141.8</v>
      </c>
      <c r="I1033" s="95">
        <v>5141.6000000000004</v>
      </c>
      <c r="J1033" s="94">
        <f t="shared" si="16"/>
        <v>100</v>
      </c>
    </row>
    <row r="1034" spans="1:10">
      <c r="A1034" s="89" t="s">
        <v>779</v>
      </c>
      <c r="B1034" s="90">
        <v>910</v>
      </c>
      <c r="C1034" s="91">
        <v>10</v>
      </c>
      <c r="D1034" s="91">
        <v>2</v>
      </c>
      <c r="E1034" s="92" t="s">
        <v>1169</v>
      </c>
      <c r="F1034" s="90" t="s">
        <v>780</v>
      </c>
      <c r="G1034" s="95">
        <v>4897</v>
      </c>
      <c r="H1034" s="95">
        <v>4897</v>
      </c>
      <c r="I1034" s="95">
        <v>4673.8999999999996</v>
      </c>
      <c r="J1034" s="94">
        <f t="shared" si="16"/>
        <v>95.4</v>
      </c>
    </row>
    <row r="1035" spans="1:10" ht="110.25">
      <c r="A1035" s="89" t="s">
        <v>1710</v>
      </c>
      <c r="B1035" s="90">
        <v>910</v>
      </c>
      <c r="C1035" s="91">
        <v>10</v>
      </c>
      <c r="D1035" s="91">
        <v>2</v>
      </c>
      <c r="E1035" s="92" t="s">
        <v>1711</v>
      </c>
      <c r="F1035" s="90"/>
      <c r="G1035" s="93">
        <v>700</v>
      </c>
      <c r="H1035" s="93">
        <v>700</v>
      </c>
      <c r="I1035" s="93">
        <v>400</v>
      </c>
      <c r="J1035" s="94">
        <f t="shared" si="16"/>
        <v>57.1</v>
      </c>
    </row>
    <row r="1036" spans="1:10" ht="63">
      <c r="A1036" s="89" t="s">
        <v>738</v>
      </c>
      <c r="B1036" s="90">
        <v>910</v>
      </c>
      <c r="C1036" s="91">
        <v>10</v>
      </c>
      <c r="D1036" s="91">
        <v>2</v>
      </c>
      <c r="E1036" s="92" t="s">
        <v>1711</v>
      </c>
      <c r="F1036" s="90" t="s">
        <v>739</v>
      </c>
      <c r="G1036" s="95">
        <v>700</v>
      </c>
      <c r="H1036" s="95">
        <v>700</v>
      </c>
      <c r="I1036" s="95">
        <v>400</v>
      </c>
      <c r="J1036" s="94">
        <f t="shared" si="16"/>
        <v>57.1</v>
      </c>
    </row>
    <row r="1037" spans="1:10">
      <c r="A1037" s="102" t="s">
        <v>1712</v>
      </c>
      <c r="B1037" s="90">
        <v>910</v>
      </c>
      <c r="C1037" s="91">
        <v>10</v>
      </c>
      <c r="D1037" s="91">
        <v>2</v>
      </c>
      <c r="E1037" s="92" t="s">
        <v>1713</v>
      </c>
      <c r="F1037" s="90"/>
      <c r="G1037" s="93">
        <v>611.29999999999995</v>
      </c>
      <c r="H1037" s="93">
        <v>611.29999999999995</v>
      </c>
      <c r="I1037" s="93">
        <v>161.4</v>
      </c>
      <c r="J1037" s="94">
        <f t="shared" si="16"/>
        <v>26.4</v>
      </c>
    </row>
    <row r="1038" spans="1:10" ht="63">
      <c r="A1038" s="89" t="s">
        <v>738</v>
      </c>
      <c r="B1038" s="90">
        <v>910</v>
      </c>
      <c r="C1038" s="91">
        <v>10</v>
      </c>
      <c r="D1038" s="91">
        <v>2</v>
      </c>
      <c r="E1038" s="92" t="s">
        <v>1713</v>
      </c>
      <c r="F1038" s="90" t="s">
        <v>739</v>
      </c>
      <c r="G1038" s="95">
        <v>611.29999999999995</v>
      </c>
      <c r="H1038" s="95">
        <v>611.29999999999995</v>
      </c>
      <c r="I1038" s="95">
        <v>161.4</v>
      </c>
      <c r="J1038" s="94">
        <f t="shared" si="16"/>
        <v>26.4</v>
      </c>
    </row>
    <row r="1039" spans="1:10" ht="78.75">
      <c r="A1039" s="89" t="s">
        <v>1170</v>
      </c>
      <c r="B1039" s="90">
        <v>910</v>
      </c>
      <c r="C1039" s="91">
        <v>10</v>
      </c>
      <c r="D1039" s="91">
        <v>2</v>
      </c>
      <c r="E1039" s="92" t="s">
        <v>1171</v>
      </c>
      <c r="F1039" s="90" t="s">
        <v>724</v>
      </c>
      <c r="G1039" s="93">
        <v>30</v>
      </c>
      <c r="H1039" s="93">
        <v>30</v>
      </c>
      <c r="I1039" s="93">
        <v>30</v>
      </c>
      <c r="J1039" s="94">
        <f t="shared" si="16"/>
        <v>100</v>
      </c>
    </row>
    <row r="1040" spans="1:10">
      <c r="A1040" s="89" t="s">
        <v>779</v>
      </c>
      <c r="B1040" s="90">
        <v>910</v>
      </c>
      <c r="C1040" s="91">
        <v>10</v>
      </c>
      <c r="D1040" s="91">
        <v>2</v>
      </c>
      <c r="E1040" s="92" t="s">
        <v>1171</v>
      </c>
      <c r="F1040" s="90" t="s">
        <v>780</v>
      </c>
      <c r="G1040" s="95">
        <v>30</v>
      </c>
      <c r="H1040" s="95">
        <v>30</v>
      </c>
      <c r="I1040" s="95">
        <v>30</v>
      </c>
      <c r="J1040" s="94">
        <f t="shared" si="16"/>
        <v>100</v>
      </c>
    </row>
    <row r="1041" spans="1:10" ht="78.75">
      <c r="A1041" s="89" t="s">
        <v>1714</v>
      </c>
      <c r="B1041" s="90">
        <v>910</v>
      </c>
      <c r="C1041" s="91">
        <v>10</v>
      </c>
      <c r="D1041" s="91">
        <v>2</v>
      </c>
      <c r="E1041" s="92" t="s">
        <v>1172</v>
      </c>
      <c r="F1041" s="90" t="s">
        <v>724</v>
      </c>
      <c r="G1041" s="93">
        <v>45831.7</v>
      </c>
      <c r="H1041" s="93">
        <v>45831.7</v>
      </c>
      <c r="I1041" s="93">
        <v>45831.7</v>
      </c>
      <c r="J1041" s="94">
        <f t="shared" si="16"/>
        <v>100</v>
      </c>
    </row>
    <row r="1042" spans="1:10" ht="63">
      <c r="A1042" s="89" t="s">
        <v>738</v>
      </c>
      <c r="B1042" s="90">
        <v>910</v>
      </c>
      <c r="C1042" s="91">
        <v>10</v>
      </c>
      <c r="D1042" s="91">
        <v>2</v>
      </c>
      <c r="E1042" s="92" t="s">
        <v>1172</v>
      </c>
      <c r="F1042" s="90" t="s">
        <v>739</v>
      </c>
      <c r="G1042" s="95">
        <v>19028.900000000001</v>
      </c>
      <c r="H1042" s="95">
        <v>19028.900000000001</v>
      </c>
      <c r="I1042" s="95">
        <v>19028.900000000001</v>
      </c>
      <c r="J1042" s="94">
        <f t="shared" si="16"/>
        <v>100</v>
      </c>
    </row>
    <row r="1043" spans="1:10">
      <c r="A1043" s="89" t="s">
        <v>735</v>
      </c>
      <c r="B1043" s="90">
        <v>910</v>
      </c>
      <c r="C1043" s="91">
        <v>10</v>
      </c>
      <c r="D1043" s="91">
        <v>2</v>
      </c>
      <c r="E1043" s="92" t="s">
        <v>1172</v>
      </c>
      <c r="F1043" s="90" t="s">
        <v>736</v>
      </c>
      <c r="G1043" s="95">
        <v>3203</v>
      </c>
      <c r="H1043" s="95">
        <v>3203</v>
      </c>
      <c r="I1043" s="95">
        <v>3203</v>
      </c>
      <c r="J1043" s="94">
        <f t="shared" si="16"/>
        <v>100</v>
      </c>
    </row>
    <row r="1044" spans="1:10" ht="63">
      <c r="A1044" s="89" t="s">
        <v>811</v>
      </c>
      <c r="B1044" s="90">
        <v>910</v>
      </c>
      <c r="C1044" s="91">
        <v>10</v>
      </c>
      <c r="D1044" s="91">
        <v>2</v>
      </c>
      <c r="E1044" s="92" t="s">
        <v>1172</v>
      </c>
      <c r="F1044" s="90" t="s">
        <v>812</v>
      </c>
      <c r="G1044" s="95">
        <v>21452.9</v>
      </c>
      <c r="H1044" s="95">
        <v>21452.9</v>
      </c>
      <c r="I1044" s="95">
        <v>21452.9</v>
      </c>
      <c r="J1044" s="94">
        <f t="shared" si="16"/>
        <v>100</v>
      </c>
    </row>
    <row r="1045" spans="1:10">
      <c r="A1045" s="89" t="s">
        <v>779</v>
      </c>
      <c r="B1045" s="90">
        <v>910</v>
      </c>
      <c r="C1045" s="91">
        <v>10</v>
      </c>
      <c r="D1045" s="91">
        <v>2</v>
      </c>
      <c r="E1045" s="92" t="s">
        <v>1172</v>
      </c>
      <c r="F1045" s="90" t="s">
        <v>780</v>
      </c>
      <c r="G1045" s="95">
        <v>2146.9</v>
      </c>
      <c r="H1045" s="95">
        <v>2146.9</v>
      </c>
      <c r="I1045" s="95">
        <v>2146.9</v>
      </c>
      <c r="J1045" s="94">
        <f t="shared" si="16"/>
        <v>100</v>
      </c>
    </row>
    <row r="1046" spans="1:10" ht="126">
      <c r="A1046" s="89" t="s">
        <v>1715</v>
      </c>
      <c r="B1046" s="90">
        <v>910</v>
      </c>
      <c r="C1046" s="91">
        <v>10</v>
      </c>
      <c r="D1046" s="91">
        <v>2</v>
      </c>
      <c r="E1046" s="92" t="s">
        <v>1173</v>
      </c>
      <c r="F1046" s="90" t="s">
        <v>724</v>
      </c>
      <c r="G1046" s="93">
        <v>40548.9</v>
      </c>
      <c r="H1046" s="93">
        <v>40548.9</v>
      </c>
      <c r="I1046" s="93">
        <v>40548.9</v>
      </c>
      <c r="J1046" s="94">
        <f t="shared" si="16"/>
        <v>100</v>
      </c>
    </row>
    <row r="1047" spans="1:10" ht="63">
      <c r="A1047" s="89" t="s">
        <v>738</v>
      </c>
      <c r="B1047" s="90">
        <v>910</v>
      </c>
      <c r="C1047" s="91">
        <v>10</v>
      </c>
      <c r="D1047" s="91">
        <v>2</v>
      </c>
      <c r="E1047" s="92" t="s">
        <v>1173</v>
      </c>
      <c r="F1047" s="90" t="s">
        <v>739</v>
      </c>
      <c r="G1047" s="95">
        <v>31755</v>
      </c>
      <c r="H1047" s="95">
        <v>31755</v>
      </c>
      <c r="I1047" s="95">
        <v>31755</v>
      </c>
      <c r="J1047" s="94">
        <f t="shared" si="16"/>
        <v>100</v>
      </c>
    </row>
    <row r="1048" spans="1:10">
      <c r="A1048" s="89" t="s">
        <v>735</v>
      </c>
      <c r="B1048" s="90">
        <v>910</v>
      </c>
      <c r="C1048" s="91">
        <v>10</v>
      </c>
      <c r="D1048" s="91">
        <v>2</v>
      </c>
      <c r="E1048" s="92" t="s">
        <v>1173</v>
      </c>
      <c r="F1048" s="90" t="s">
        <v>736</v>
      </c>
      <c r="G1048" s="95">
        <v>8793.9</v>
      </c>
      <c r="H1048" s="95">
        <v>8793.9</v>
      </c>
      <c r="I1048" s="95">
        <v>8793.9</v>
      </c>
      <c r="J1048" s="94">
        <f t="shared" si="16"/>
        <v>100</v>
      </c>
    </row>
    <row r="1049" spans="1:10" ht="141.75">
      <c r="A1049" s="89" t="s">
        <v>1716</v>
      </c>
      <c r="B1049" s="90">
        <v>910</v>
      </c>
      <c r="C1049" s="91">
        <v>10</v>
      </c>
      <c r="D1049" s="91">
        <v>2</v>
      </c>
      <c r="E1049" s="92" t="s">
        <v>1174</v>
      </c>
      <c r="F1049" s="90" t="s">
        <v>724</v>
      </c>
      <c r="G1049" s="93">
        <v>2842.2</v>
      </c>
      <c r="H1049" s="93">
        <v>9342.2000000000007</v>
      </c>
      <c r="I1049" s="93">
        <v>9342.2000000000007</v>
      </c>
      <c r="J1049" s="94">
        <f t="shared" si="16"/>
        <v>100</v>
      </c>
    </row>
    <row r="1050" spans="1:10">
      <c r="A1050" s="89" t="s">
        <v>735</v>
      </c>
      <c r="B1050" s="90">
        <v>910</v>
      </c>
      <c r="C1050" s="91">
        <v>10</v>
      </c>
      <c r="D1050" s="91">
        <v>2</v>
      </c>
      <c r="E1050" s="92" t="s">
        <v>1174</v>
      </c>
      <c r="F1050" s="90" t="s">
        <v>736</v>
      </c>
      <c r="G1050" s="95">
        <v>1801.8</v>
      </c>
      <c r="H1050" s="95">
        <v>5011.8</v>
      </c>
      <c r="I1050" s="95">
        <v>5011.8</v>
      </c>
      <c r="J1050" s="94">
        <f t="shared" ref="J1050:J1114" si="17">I1050*100/H1050</f>
        <v>100</v>
      </c>
    </row>
    <row r="1051" spans="1:10">
      <c r="A1051" s="89" t="s">
        <v>779</v>
      </c>
      <c r="B1051" s="90">
        <v>910</v>
      </c>
      <c r="C1051" s="91">
        <v>10</v>
      </c>
      <c r="D1051" s="91">
        <v>2</v>
      </c>
      <c r="E1051" s="92" t="s">
        <v>1174</v>
      </c>
      <c r="F1051" s="90" t="s">
        <v>780</v>
      </c>
      <c r="G1051" s="95">
        <v>1040.4000000000001</v>
      </c>
      <c r="H1051" s="95">
        <v>4330.3999999999996</v>
      </c>
      <c r="I1051" s="95">
        <v>4330.3999999999996</v>
      </c>
      <c r="J1051" s="94">
        <f t="shared" si="17"/>
        <v>100</v>
      </c>
    </row>
    <row r="1052" spans="1:10" ht="78.75">
      <c r="A1052" s="89" t="s">
        <v>1717</v>
      </c>
      <c r="B1052" s="90">
        <v>910</v>
      </c>
      <c r="C1052" s="91">
        <v>10</v>
      </c>
      <c r="D1052" s="91">
        <v>2</v>
      </c>
      <c r="E1052" s="92" t="s">
        <v>1175</v>
      </c>
      <c r="F1052" s="90" t="s">
        <v>724</v>
      </c>
      <c r="G1052" s="93">
        <v>17857.099999999999</v>
      </c>
      <c r="H1052" s="93">
        <v>17857.099999999999</v>
      </c>
      <c r="I1052" s="93">
        <v>17857.099999999999</v>
      </c>
      <c r="J1052" s="94">
        <f t="shared" si="17"/>
        <v>100</v>
      </c>
    </row>
    <row r="1053" spans="1:10" ht="63">
      <c r="A1053" s="89" t="s">
        <v>738</v>
      </c>
      <c r="B1053" s="90">
        <v>910</v>
      </c>
      <c r="C1053" s="91">
        <v>10</v>
      </c>
      <c r="D1053" s="91">
        <v>2</v>
      </c>
      <c r="E1053" s="92" t="s">
        <v>1175</v>
      </c>
      <c r="F1053" s="90" t="s">
        <v>739</v>
      </c>
      <c r="G1053" s="95">
        <v>17677.099999999999</v>
      </c>
      <c r="H1053" s="95">
        <v>17677.099999999999</v>
      </c>
      <c r="I1053" s="95">
        <v>17677.099999999999</v>
      </c>
      <c r="J1053" s="94">
        <f t="shared" si="17"/>
        <v>100</v>
      </c>
    </row>
    <row r="1054" spans="1:10">
      <c r="A1054" s="89" t="s">
        <v>735</v>
      </c>
      <c r="B1054" s="90">
        <v>910</v>
      </c>
      <c r="C1054" s="91">
        <v>10</v>
      </c>
      <c r="D1054" s="91">
        <v>2</v>
      </c>
      <c r="E1054" s="92" t="s">
        <v>1175</v>
      </c>
      <c r="F1054" s="90" t="s">
        <v>736</v>
      </c>
      <c r="G1054" s="95">
        <v>180</v>
      </c>
      <c r="H1054" s="95">
        <v>180</v>
      </c>
      <c r="I1054" s="95">
        <v>180</v>
      </c>
      <c r="J1054" s="94">
        <f t="shared" si="17"/>
        <v>100</v>
      </c>
    </row>
    <row r="1055" spans="1:10" ht="78.75">
      <c r="A1055" s="89" t="s">
        <v>1718</v>
      </c>
      <c r="B1055" s="90">
        <v>910</v>
      </c>
      <c r="C1055" s="91">
        <v>10</v>
      </c>
      <c r="D1055" s="91">
        <v>2</v>
      </c>
      <c r="E1055" s="92" t="s">
        <v>1719</v>
      </c>
      <c r="F1055" s="90" t="s">
        <v>724</v>
      </c>
      <c r="G1055" s="93">
        <v>445</v>
      </c>
      <c r="H1055" s="93">
        <v>445</v>
      </c>
      <c r="I1055" s="93">
        <v>445</v>
      </c>
      <c r="J1055" s="94">
        <f t="shared" si="17"/>
        <v>100</v>
      </c>
    </row>
    <row r="1056" spans="1:10">
      <c r="A1056" s="89" t="s">
        <v>735</v>
      </c>
      <c r="B1056" s="90">
        <v>910</v>
      </c>
      <c r="C1056" s="91">
        <v>10</v>
      </c>
      <c r="D1056" s="91">
        <v>2</v>
      </c>
      <c r="E1056" s="92" t="s">
        <v>1719</v>
      </c>
      <c r="F1056" s="90" t="s">
        <v>736</v>
      </c>
      <c r="G1056" s="95">
        <v>100</v>
      </c>
      <c r="H1056" s="95">
        <v>100</v>
      </c>
      <c r="I1056" s="95">
        <v>100</v>
      </c>
      <c r="J1056" s="94">
        <f t="shared" si="17"/>
        <v>100</v>
      </c>
    </row>
    <row r="1057" spans="1:10">
      <c r="A1057" s="89" t="s">
        <v>779</v>
      </c>
      <c r="B1057" s="90">
        <v>910</v>
      </c>
      <c r="C1057" s="91">
        <v>10</v>
      </c>
      <c r="D1057" s="91">
        <v>2</v>
      </c>
      <c r="E1057" s="92" t="s">
        <v>1719</v>
      </c>
      <c r="F1057" s="90" t="s">
        <v>780</v>
      </c>
      <c r="G1057" s="95">
        <v>345</v>
      </c>
      <c r="H1057" s="95">
        <v>345</v>
      </c>
      <c r="I1057" s="95">
        <v>345</v>
      </c>
      <c r="J1057" s="94">
        <f t="shared" si="17"/>
        <v>100</v>
      </c>
    </row>
    <row r="1058" spans="1:10" ht="78.75">
      <c r="A1058" s="89" t="s">
        <v>745</v>
      </c>
      <c r="B1058" s="90">
        <v>910</v>
      </c>
      <c r="C1058" s="91">
        <v>10</v>
      </c>
      <c r="D1058" s="91">
        <v>2</v>
      </c>
      <c r="E1058" s="92" t="s">
        <v>746</v>
      </c>
      <c r="F1058" s="90" t="s">
        <v>724</v>
      </c>
      <c r="G1058" s="93">
        <v>4048.9</v>
      </c>
      <c r="H1058" s="93">
        <v>4048.9</v>
      </c>
      <c r="I1058" s="93">
        <v>4048.9</v>
      </c>
      <c r="J1058" s="94">
        <f t="shared" si="17"/>
        <v>100</v>
      </c>
    </row>
    <row r="1059" spans="1:10">
      <c r="A1059" s="89" t="s">
        <v>735</v>
      </c>
      <c r="B1059" s="90">
        <v>910</v>
      </c>
      <c r="C1059" s="91">
        <v>10</v>
      </c>
      <c r="D1059" s="91">
        <v>2</v>
      </c>
      <c r="E1059" s="92" t="s">
        <v>746</v>
      </c>
      <c r="F1059" s="90" t="s">
        <v>736</v>
      </c>
      <c r="G1059" s="95">
        <v>2000</v>
      </c>
      <c r="H1059" s="95">
        <v>2000</v>
      </c>
      <c r="I1059" s="95">
        <v>2000</v>
      </c>
      <c r="J1059" s="94">
        <f t="shared" si="17"/>
        <v>100</v>
      </c>
    </row>
    <row r="1060" spans="1:10">
      <c r="A1060" s="89" t="s">
        <v>779</v>
      </c>
      <c r="B1060" s="90">
        <v>910</v>
      </c>
      <c r="C1060" s="91">
        <v>10</v>
      </c>
      <c r="D1060" s="91">
        <v>2</v>
      </c>
      <c r="E1060" s="92" t="s">
        <v>746</v>
      </c>
      <c r="F1060" s="90" t="s">
        <v>780</v>
      </c>
      <c r="G1060" s="95">
        <v>2048.9</v>
      </c>
      <c r="H1060" s="95">
        <v>2048.9</v>
      </c>
      <c r="I1060" s="95">
        <v>2048.9</v>
      </c>
      <c r="J1060" s="94">
        <f t="shared" si="17"/>
        <v>100</v>
      </c>
    </row>
    <row r="1061" spans="1:10" ht="63">
      <c r="A1061" s="89" t="s">
        <v>1317</v>
      </c>
      <c r="B1061" s="90">
        <v>910</v>
      </c>
      <c r="C1061" s="91">
        <v>10</v>
      </c>
      <c r="D1061" s="91">
        <v>2</v>
      </c>
      <c r="E1061" s="92" t="s">
        <v>1318</v>
      </c>
      <c r="F1061" s="90" t="s">
        <v>724</v>
      </c>
      <c r="G1061" s="93">
        <v>9388.2000000000007</v>
      </c>
      <c r="H1061" s="93">
        <v>9388.2000000000007</v>
      </c>
      <c r="I1061" s="93">
        <v>9388.2000000000007</v>
      </c>
      <c r="J1061" s="94">
        <f t="shared" si="17"/>
        <v>100</v>
      </c>
    </row>
    <row r="1062" spans="1:10" ht="63">
      <c r="A1062" s="89" t="s">
        <v>811</v>
      </c>
      <c r="B1062" s="90">
        <v>910</v>
      </c>
      <c r="C1062" s="91">
        <v>10</v>
      </c>
      <c r="D1062" s="91">
        <v>2</v>
      </c>
      <c r="E1062" s="92" t="s">
        <v>1318</v>
      </c>
      <c r="F1062" s="90" t="s">
        <v>812</v>
      </c>
      <c r="G1062" s="95">
        <v>9388.2000000000007</v>
      </c>
      <c r="H1062" s="95">
        <v>9388.2000000000007</v>
      </c>
      <c r="I1062" s="95">
        <v>9388.2000000000007</v>
      </c>
      <c r="J1062" s="94">
        <f t="shared" si="17"/>
        <v>100</v>
      </c>
    </row>
    <row r="1063" spans="1:10">
      <c r="A1063" s="89" t="s">
        <v>709</v>
      </c>
      <c r="B1063" s="90">
        <v>910</v>
      </c>
      <c r="C1063" s="91">
        <v>10</v>
      </c>
      <c r="D1063" s="91">
        <v>3</v>
      </c>
      <c r="E1063" s="92" t="s">
        <v>724</v>
      </c>
      <c r="F1063" s="90" t="s">
        <v>724</v>
      </c>
      <c r="G1063" s="93">
        <v>1762350.5</v>
      </c>
      <c r="H1063" s="93">
        <v>1770186.5</v>
      </c>
      <c r="I1063" s="93">
        <v>1622424.5</v>
      </c>
      <c r="J1063" s="94">
        <f t="shared" si="17"/>
        <v>91.7</v>
      </c>
    </row>
    <row r="1064" spans="1:10" ht="126">
      <c r="A1064" s="100" t="s">
        <v>1667</v>
      </c>
      <c r="B1064" s="90">
        <v>910</v>
      </c>
      <c r="C1064" s="91">
        <v>10</v>
      </c>
      <c r="D1064" s="91">
        <v>3</v>
      </c>
      <c r="E1064" s="92" t="s">
        <v>1176</v>
      </c>
      <c r="F1064" s="90" t="s">
        <v>724</v>
      </c>
      <c r="G1064" s="93">
        <v>725191.1</v>
      </c>
      <c r="H1064" s="93">
        <v>725191.1</v>
      </c>
      <c r="I1064" s="93">
        <v>610457.30000000005</v>
      </c>
      <c r="J1064" s="94">
        <f t="shared" si="17"/>
        <v>84.2</v>
      </c>
    </row>
    <row r="1065" spans="1:10" ht="31.5">
      <c r="A1065" s="89" t="s">
        <v>728</v>
      </c>
      <c r="B1065" s="90">
        <v>910</v>
      </c>
      <c r="C1065" s="91">
        <v>10</v>
      </c>
      <c r="D1065" s="91">
        <v>3</v>
      </c>
      <c r="E1065" s="92" t="s">
        <v>1176</v>
      </c>
      <c r="F1065" s="90" t="s">
        <v>729</v>
      </c>
      <c r="G1065" s="95">
        <v>725191.1</v>
      </c>
      <c r="H1065" s="95">
        <v>725191.1</v>
      </c>
      <c r="I1065" s="95">
        <v>610457.30000000005</v>
      </c>
      <c r="J1065" s="94">
        <f t="shared" si="17"/>
        <v>84.2</v>
      </c>
    </row>
    <row r="1066" spans="1:10" ht="78.75">
      <c r="A1066" s="89" t="s">
        <v>1177</v>
      </c>
      <c r="B1066" s="90">
        <v>910</v>
      </c>
      <c r="C1066" s="91">
        <v>10</v>
      </c>
      <c r="D1066" s="91">
        <v>3</v>
      </c>
      <c r="E1066" s="92" t="s">
        <v>1178</v>
      </c>
      <c r="F1066" s="90" t="s">
        <v>724</v>
      </c>
      <c r="G1066" s="93">
        <v>3410</v>
      </c>
      <c r="H1066" s="93">
        <v>3410</v>
      </c>
      <c r="I1066" s="93">
        <v>3410</v>
      </c>
      <c r="J1066" s="94">
        <f t="shared" si="17"/>
        <v>100</v>
      </c>
    </row>
    <row r="1067" spans="1:10" ht="31.5">
      <c r="A1067" s="89" t="s">
        <v>728</v>
      </c>
      <c r="B1067" s="90">
        <v>910</v>
      </c>
      <c r="C1067" s="91">
        <v>10</v>
      </c>
      <c r="D1067" s="91">
        <v>3</v>
      </c>
      <c r="E1067" s="92" t="s">
        <v>1178</v>
      </c>
      <c r="F1067" s="90" t="s">
        <v>729</v>
      </c>
      <c r="G1067" s="95">
        <v>3410</v>
      </c>
      <c r="H1067" s="95">
        <v>3410</v>
      </c>
      <c r="I1067" s="95">
        <v>3410</v>
      </c>
      <c r="J1067" s="94">
        <f t="shared" si="17"/>
        <v>100</v>
      </c>
    </row>
    <row r="1068" spans="1:10" ht="94.5">
      <c r="A1068" s="89" t="s">
        <v>1179</v>
      </c>
      <c r="B1068" s="90">
        <v>910</v>
      </c>
      <c r="C1068" s="91">
        <v>10</v>
      </c>
      <c r="D1068" s="91">
        <v>3</v>
      </c>
      <c r="E1068" s="92" t="s">
        <v>1180</v>
      </c>
      <c r="F1068" s="90" t="s">
        <v>724</v>
      </c>
      <c r="G1068" s="93">
        <v>19935</v>
      </c>
      <c r="H1068" s="93">
        <v>19935</v>
      </c>
      <c r="I1068" s="93">
        <v>19935</v>
      </c>
      <c r="J1068" s="94">
        <f t="shared" si="17"/>
        <v>100</v>
      </c>
    </row>
    <row r="1069" spans="1:10">
      <c r="A1069" s="89" t="s">
        <v>735</v>
      </c>
      <c r="B1069" s="90">
        <v>910</v>
      </c>
      <c r="C1069" s="91">
        <v>10</v>
      </c>
      <c r="D1069" s="91">
        <v>3</v>
      </c>
      <c r="E1069" s="92" t="s">
        <v>1180</v>
      </c>
      <c r="F1069" s="90" t="s">
        <v>736</v>
      </c>
      <c r="G1069" s="95">
        <v>19935</v>
      </c>
      <c r="H1069" s="95">
        <v>19935</v>
      </c>
      <c r="I1069" s="95">
        <v>19935</v>
      </c>
      <c r="J1069" s="94">
        <f t="shared" si="17"/>
        <v>100</v>
      </c>
    </row>
    <row r="1070" spans="1:10" ht="94.5">
      <c r="A1070" s="89" t="s">
        <v>1181</v>
      </c>
      <c r="B1070" s="90">
        <v>910</v>
      </c>
      <c r="C1070" s="91">
        <v>10</v>
      </c>
      <c r="D1070" s="91">
        <v>3</v>
      </c>
      <c r="E1070" s="92" t="s">
        <v>1182</v>
      </c>
      <c r="F1070" s="90" t="s">
        <v>724</v>
      </c>
      <c r="G1070" s="93">
        <v>179315</v>
      </c>
      <c r="H1070" s="93">
        <v>179315</v>
      </c>
      <c r="I1070" s="93">
        <v>177728.2</v>
      </c>
      <c r="J1070" s="94">
        <f t="shared" si="17"/>
        <v>99.1</v>
      </c>
    </row>
    <row r="1071" spans="1:10" ht="31.5">
      <c r="A1071" s="89" t="s">
        <v>740</v>
      </c>
      <c r="B1071" s="90">
        <v>910</v>
      </c>
      <c r="C1071" s="91">
        <v>10</v>
      </c>
      <c r="D1071" s="91">
        <v>3</v>
      </c>
      <c r="E1071" s="92" t="s">
        <v>1182</v>
      </c>
      <c r="F1071" s="90" t="s">
        <v>741</v>
      </c>
      <c r="G1071" s="95">
        <v>454.3</v>
      </c>
      <c r="H1071" s="95">
        <v>454.3</v>
      </c>
      <c r="I1071" s="95">
        <v>326.7</v>
      </c>
      <c r="J1071" s="94">
        <f t="shared" si="17"/>
        <v>71.900000000000006</v>
      </c>
    </row>
    <row r="1072" spans="1:10" ht="31.5">
      <c r="A1072" s="89" t="s">
        <v>728</v>
      </c>
      <c r="B1072" s="90">
        <v>910</v>
      </c>
      <c r="C1072" s="91">
        <v>10</v>
      </c>
      <c r="D1072" s="91">
        <v>3</v>
      </c>
      <c r="E1072" s="92" t="s">
        <v>1182</v>
      </c>
      <c r="F1072" s="90" t="s">
        <v>729</v>
      </c>
      <c r="G1072" s="95">
        <v>178860.7</v>
      </c>
      <c r="H1072" s="95">
        <v>178860.7</v>
      </c>
      <c r="I1072" s="95">
        <v>177401.5</v>
      </c>
      <c r="J1072" s="94">
        <f t="shared" si="17"/>
        <v>99.2</v>
      </c>
    </row>
    <row r="1073" spans="1:10" ht="78.75">
      <c r="A1073" s="89" t="s">
        <v>1183</v>
      </c>
      <c r="B1073" s="90">
        <v>910</v>
      </c>
      <c r="C1073" s="91">
        <v>10</v>
      </c>
      <c r="D1073" s="91">
        <v>3</v>
      </c>
      <c r="E1073" s="92" t="s">
        <v>1184</v>
      </c>
      <c r="F1073" s="90" t="s">
        <v>724</v>
      </c>
      <c r="G1073" s="93">
        <v>65</v>
      </c>
      <c r="H1073" s="93">
        <v>65</v>
      </c>
      <c r="I1073" s="93">
        <v>65</v>
      </c>
      <c r="J1073" s="94">
        <f t="shared" si="17"/>
        <v>100</v>
      </c>
    </row>
    <row r="1074" spans="1:10" ht="31.5">
      <c r="A1074" s="89" t="s">
        <v>771</v>
      </c>
      <c r="B1074" s="90">
        <v>910</v>
      </c>
      <c r="C1074" s="91">
        <v>10</v>
      </c>
      <c r="D1074" s="91">
        <v>3</v>
      </c>
      <c r="E1074" s="92" t="s">
        <v>1184</v>
      </c>
      <c r="F1074" s="90" t="s">
        <v>772</v>
      </c>
      <c r="G1074" s="95">
        <v>65</v>
      </c>
      <c r="H1074" s="95">
        <v>65</v>
      </c>
      <c r="I1074" s="95">
        <v>65</v>
      </c>
      <c r="J1074" s="94">
        <f t="shared" si="17"/>
        <v>100</v>
      </c>
    </row>
    <row r="1075" spans="1:10" ht="94.5">
      <c r="A1075" s="89" t="s">
        <v>1185</v>
      </c>
      <c r="B1075" s="90">
        <v>910</v>
      </c>
      <c r="C1075" s="91">
        <v>10</v>
      </c>
      <c r="D1075" s="91">
        <v>3</v>
      </c>
      <c r="E1075" s="92" t="s">
        <v>1186</v>
      </c>
      <c r="F1075" s="90" t="s">
        <v>724</v>
      </c>
      <c r="G1075" s="93">
        <v>1696</v>
      </c>
      <c r="H1075" s="93">
        <v>1696</v>
      </c>
      <c r="I1075" s="93">
        <v>1466.5</v>
      </c>
      <c r="J1075" s="94">
        <f t="shared" si="17"/>
        <v>86.5</v>
      </c>
    </row>
    <row r="1076" spans="1:10" ht="31.5">
      <c r="A1076" s="89" t="s">
        <v>740</v>
      </c>
      <c r="B1076" s="90">
        <v>910</v>
      </c>
      <c r="C1076" s="91">
        <v>10</v>
      </c>
      <c r="D1076" s="91">
        <v>3</v>
      </c>
      <c r="E1076" s="92" t="s">
        <v>1186</v>
      </c>
      <c r="F1076" s="90" t="s">
        <v>741</v>
      </c>
      <c r="G1076" s="95">
        <v>13.3</v>
      </c>
      <c r="H1076" s="95">
        <v>13.3</v>
      </c>
      <c r="I1076" s="95">
        <v>11.5</v>
      </c>
      <c r="J1076" s="94">
        <f t="shared" si="17"/>
        <v>86.5</v>
      </c>
    </row>
    <row r="1077" spans="1:10" ht="31.5">
      <c r="A1077" s="89" t="s">
        <v>732</v>
      </c>
      <c r="B1077" s="90">
        <v>910</v>
      </c>
      <c r="C1077" s="91">
        <v>10</v>
      </c>
      <c r="D1077" s="91">
        <v>3</v>
      </c>
      <c r="E1077" s="92" t="s">
        <v>1186</v>
      </c>
      <c r="F1077" s="90" t="s">
        <v>733</v>
      </c>
      <c r="G1077" s="95">
        <v>1682.7</v>
      </c>
      <c r="H1077" s="95">
        <v>1682.7</v>
      </c>
      <c r="I1077" s="95">
        <v>1455</v>
      </c>
      <c r="J1077" s="94">
        <f t="shared" si="17"/>
        <v>86.5</v>
      </c>
    </row>
    <row r="1078" spans="1:10" ht="78.75">
      <c r="A1078" s="89" t="s">
        <v>1187</v>
      </c>
      <c r="B1078" s="90">
        <v>910</v>
      </c>
      <c r="C1078" s="91">
        <v>10</v>
      </c>
      <c r="D1078" s="91">
        <v>3</v>
      </c>
      <c r="E1078" s="92" t="s">
        <v>1188</v>
      </c>
      <c r="F1078" s="90" t="s">
        <v>724</v>
      </c>
      <c r="G1078" s="93">
        <v>79724.600000000006</v>
      </c>
      <c r="H1078" s="93">
        <v>79724.600000000006</v>
      </c>
      <c r="I1078" s="93">
        <v>79661.100000000006</v>
      </c>
      <c r="J1078" s="94">
        <f t="shared" si="17"/>
        <v>99.9</v>
      </c>
    </row>
    <row r="1079" spans="1:10" ht="31.5">
      <c r="A1079" s="89" t="s">
        <v>740</v>
      </c>
      <c r="B1079" s="90">
        <v>910</v>
      </c>
      <c r="C1079" s="91">
        <v>10</v>
      </c>
      <c r="D1079" s="91">
        <v>3</v>
      </c>
      <c r="E1079" s="92" t="s">
        <v>1188</v>
      </c>
      <c r="F1079" s="90" t="s">
        <v>741</v>
      </c>
      <c r="G1079" s="95">
        <v>563.4</v>
      </c>
      <c r="H1079" s="95">
        <v>563.4</v>
      </c>
      <c r="I1079" s="95">
        <v>543.5</v>
      </c>
      <c r="J1079" s="94">
        <f t="shared" si="17"/>
        <v>96.5</v>
      </c>
    </row>
    <row r="1080" spans="1:10" ht="31.5">
      <c r="A1080" s="89" t="s">
        <v>732</v>
      </c>
      <c r="B1080" s="90">
        <v>910</v>
      </c>
      <c r="C1080" s="91">
        <v>10</v>
      </c>
      <c r="D1080" s="91">
        <v>3</v>
      </c>
      <c r="E1080" s="92" t="s">
        <v>1188</v>
      </c>
      <c r="F1080" s="90" t="s">
        <v>733</v>
      </c>
      <c r="G1080" s="95">
        <v>79161.2</v>
      </c>
      <c r="H1080" s="95">
        <v>79161.2</v>
      </c>
      <c r="I1080" s="95">
        <v>79117.600000000006</v>
      </c>
      <c r="J1080" s="94">
        <f t="shared" si="17"/>
        <v>99.9</v>
      </c>
    </row>
    <row r="1081" spans="1:10" ht="78.75">
      <c r="A1081" s="89" t="s">
        <v>1189</v>
      </c>
      <c r="B1081" s="90">
        <v>910</v>
      </c>
      <c r="C1081" s="91">
        <v>10</v>
      </c>
      <c r="D1081" s="91">
        <v>3</v>
      </c>
      <c r="E1081" s="92" t="s">
        <v>1190</v>
      </c>
      <c r="F1081" s="90" t="s">
        <v>724</v>
      </c>
      <c r="G1081" s="93">
        <v>101035.3</v>
      </c>
      <c r="H1081" s="93">
        <v>101035.3</v>
      </c>
      <c r="I1081" s="93">
        <v>100835.1</v>
      </c>
      <c r="J1081" s="94">
        <f t="shared" si="17"/>
        <v>99.8</v>
      </c>
    </row>
    <row r="1082" spans="1:10" ht="31.5">
      <c r="A1082" s="89" t="s">
        <v>740</v>
      </c>
      <c r="B1082" s="90">
        <v>910</v>
      </c>
      <c r="C1082" s="91">
        <v>10</v>
      </c>
      <c r="D1082" s="91">
        <v>3</v>
      </c>
      <c r="E1082" s="92" t="s">
        <v>1190</v>
      </c>
      <c r="F1082" s="90" t="s">
        <v>741</v>
      </c>
      <c r="G1082" s="95">
        <v>647.29999999999995</v>
      </c>
      <c r="H1082" s="95">
        <v>647.29999999999995</v>
      </c>
      <c r="I1082" s="95">
        <v>531.79999999999995</v>
      </c>
      <c r="J1082" s="94">
        <f t="shared" si="17"/>
        <v>82.2</v>
      </c>
    </row>
    <row r="1083" spans="1:10" ht="31.5">
      <c r="A1083" s="89" t="s">
        <v>732</v>
      </c>
      <c r="B1083" s="90">
        <v>910</v>
      </c>
      <c r="C1083" s="91">
        <v>10</v>
      </c>
      <c r="D1083" s="91">
        <v>3</v>
      </c>
      <c r="E1083" s="92" t="s">
        <v>1190</v>
      </c>
      <c r="F1083" s="90" t="s">
        <v>733</v>
      </c>
      <c r="G1083" s="95">
        <v>96963.9</v>
      </c>
      <c r="H1083" s="95">
        <v>96963.9</v>
      </c>
      <c r="I1083" s="95">
        <v>96879.2</v>
      </c>
      <c r="J1083" s="94">
        <f t="shared" si="17"/>
        <v>99.9</v>
      </c>
    </row>
    <row r="1084" spans="1:10">
      <c r="A1084" s="89" t="s">
        <v>735</v>
      </c>
      <c r="B1084" s="90">
        <v>910</v>
      </c>
      <c r="C1084" s="91">
        <v>10</v>
      </c>
      <c r="D1084" s="91">
        <v>3</v>
      </c>
      <c r="E1084" s="92" t="s">
        <v>1190</v>
      </c>
      <c r="F1084" s="90" t="s">
        <v>736</v>
      </c>
      <c r="G1084" s="95">
        <v>3424.1</v>
      </c>
      <c r="H1084" s="95">
        <v>3424.1</v>
      </c>
      <c r="I1084" s="95">
        <v>3424.1</v>
      </c>
      <c r="J1084" s="94">
        <f t="shared" si="17"/>
        <v>100</v>
      </c>
    </row>
    <row r="1085" spans="1:10" ht="78.75">
      <c r="A1085" s="89" t="s">
        <v>1191</v>
      </c>
      <c r="B1085" s="90">
        <v>910</v>
      </c>
      <c r="C1085" s="91">
        <v>10</v>
      </c>
      <c r="D1085" s="91">
        <v>3</v>
      </c>
      <c r="E1085" s="92" t="s">
        <v>1192</v>
      </c>
      <c r="F1085" s="90" t="s">
        <v>724</v>
      </c>
      <c r="G1085" s="93">
        <v>30060</v>
      </c>
      <c r="H1085" s="93">
        <v>30060</v>
      </c>
      <c r="I1085" s="93">
        <v>30013.8</v>
      </c>
      <c r="J1085" s="94">
        <f t="shared" si="17"/>
        <v>99.8</v>
      </c>
    </row>
    <row r="1086" spans="1:10" ht="31.5">
      <c r="A1086" s="89" t="s">
        <v>740</v>
      </c>
      <c r="B1086" s="90">
        <v>910</v>
      </c>
      <c r="C1086" s="91">
        <v>10</v>
      </c>
      <c r="D1086" s="91">
        <v>3</v>
      </c>
      <c r="E1086" s="92" t="s">
        <v>1192</v>
      </c>
      <c r="F1086" s="90" t="s">
        <v>741</v>
      </c>
      <c r="G1086" s="95">
        <v>226.7</v>
      </c>
      <c r="H1086" s="95">
        <v>226.7</v>
      </c>
      <c r="I1086" s="95">
        <v>190.3</v>
      </c>
      <c r="J1086" s="94">
        <f t="shared" si="17"/>
        <v>83.9</v>
      </c>
    </row>
    <row r="1087" spans="1:10" ht="31.5">
      <c r="A1087" s="89" t="s">
        <v>732</v>
      </c>
      <c r="B1087" s="90">
        <v>910</v>
      </c>
      <c r="C1087" s="91">
        <v>10</v>
      </c>
      <c r="D1087" s="91">
        <v>3</v>
      </c>
      <c r="E1087" s="92" t="s">
        <v>1192</v>
      </c>
      <c r="F1087" s="90" t="s">
        <v>733</v>
      </c>
      <c r="G1087" s="95">
        <v>29833.3</v>
      </c>
      <c r="H1087" s="95">
        <v>29833.3</v>
      </c>
      <c r="I1087" s="95">
        <v>29823.5</v>
      </c>
      <c r="J1087" s="94">
        <f t="shared" si="17"/>
        <v>100</v>
      </c>
    </row>
    <row r="1088" spans="1:10" ht="94.5">
      <c r="A1088" s="89" t="s">
        <v>1193</v>
      </c>
      <c r="B1088" s="90">
        <v>910</v>
      </c>
      <c r="C1088" s="91">
        <v>10</v>
      </c>
      <c r="D1088" s="91">
        <v>3</v>
      </c>
      <c r="E1088" s="92" t="s">
        <v>1194</v>
      </c>
      <c r="F1088" s="90" t="s">
        <v>724</v>
      </c>
      <c r="G1088" s="93">
        <v>5387</v>
      </c>
      <c r="H1088" s="93">
        <v>5387</v>
      </c>
      <c r="I1088" s="93">
        <v>4459.3</v>
      </c>
      <c r="J1088" s="94">
        <f t="shared" si="17"/>
        <v>82.8</v>
      </c>
    </row>
    <row r="1089" spans="1:10" ht="31.5">
      <c r="A1089" s="89" t="s">
        <v>740</v>
      </c>
      <c r="B1089" s="90">
        <v>910</v>
      </c>
      <c r="C1089" s="91">
        <v>10</v>
      </c>
      <c r="D1089" s="91">
        <v>3</v>
      </c>
      <c r="E1089" s="92" t="s">
        <v>1194</v>
      </c>
      <c r="F1089" s="90" t="s">
        <v>741</v>
      </c>
      <c r="G1089" s="95">
        <v>48.2</v>
      </c>
      <c r="H1089" s="95">
        <v>48.2</v>
      </c>
      <c r="I1089" s="95">
        <v>32</v>
      </c>
      <c r="J1089" s="94">
        <f t="shared" si="17"/>
        <v>66.400000000000006</v>
      </c>
    </row>
    <row r="1090" spans="1:10" ht="31.5">
      <c r="A1090" s="89" t="s">
        <v>732</v>
      </c>
      <c r="B1090" s="90">
        <v>910</v>
      </c>
      <c r="C1090" s="91">
        <v>10</v>
      </c>
      <c r="D1090" s="91">
        <v>3</v>
      </c>
      <c r="E1090" s="92" t="s">
        <v>1194</v>
      </c>
      <c r="F1090" s="90" t="s">
        <v>733</v>
      </c>
      <c r="G1090" s="95">
        <v>5288.8</v>
      </c>
      <c r="H1090" s="95">
        <v>5288.8</v>
      </c>
      <c r="I1090" s="95">
        <v>4420.3999999999996</v>
      </c>
      <c r="J1090" s="94">
        <f t="shared" si="17"/>
        <v>83.6</v>
      </c>
    </row>
    <row r="1091" spans="1:10">
      <c r="A1091" s="89" t="s">
        <v>735</v>
      </c>
      <c r="B1091" s="90">
        <v>910</v>
      </c>
      <c r="C1091" s="91">
        <v>10</v>
      </c>
      <c r="D1091" s="91">
        <v>3</v>
      </c>
      <c r="E1091" s="92" t="s">
        <v>1194</v>
      </c>
      <c r="F1091" s="90" t="s">
        <v>736</v>
      </c>
      <c r="G1091" s="95">
        <v>50</v>
      </c>
      <c r="H1091" s="95">
        <v>50</v>
      </c>
      <c r="I1091" s="95">
        <v>6.9</v>
      </c>
      <c r="J1091" s="94">
        <f t="shared" si="17"/>
        <v>13.8</v>
      </c>
    </row>
    <row r="1092" spans="1:10" ht="78.75">
      <c r="A1092" s="89" t="s">
        <v>1195</v>
      </c>
      <c r="B1092" s="90">
        <v>910</v>
      </c>
      <c r="C1092" s="91">
        <v>10</v>
      </c>
      <c r="D1092" s="91">
        <v>3</v>
      </c>
      <c r="E1092" s="92" t="s">
        <v>1196</v>
      </c>
      <c r="F1092" s="90" t="s">
        <v>724</v>
      </c>
      <c r="G1092" s="93">
        <v>3314.6</v>
      </c>
      <c r="H1092" s="93">
        <v>3314.6</v>
      </c>
      <c r="I1092" s="93">
        <v>3111.9</v>
      </c>
      <c r="J1092" s="94">
        <f t="shared" si="17"/>
        <v>93.9</v>
      </c>
    </row>
    <row r="1093" spans="1:10" ht="31.5">
      <c r="A1093" s="89" t="s">
        <v>740</v>
      </c>
      <c r="B1093" s="90">
        <v>910</v>
      </c>
      <c r="C1093" s="91">
        <v>10</v>
      </c>
      <c r="D1093" s="91">
        <v>3</v>
      </c>
      <c r="E1093" s="92" t="s">
        <v>1196</v>
      </c>
      <c r="F1093" s="90" t="s">
        <v>741</v>
      </c>
      <c r="G1093" s="95">
        <v>33.9</v>
      </c>
      <c r="H1093" s="95">
        <v>33.9</v>
      </c>
      <c r="I1093" s="95">
        <v>30.4</v>
      </c>
      <c r="J1093" s="94">
        <f t="shared" si="17"/>
        <v>89.7</v>
      </c>
    </row>
    <row r="1094" spans="1:10" ht="31.5">
      <c r="A1094" s="89" t="s">
        <v>732</v>
      </c>
      <c r="B1094" s="90">
        <v>910</v>
      </c>
      <c r="C1094" s="91">
        <v>10</v>
      </c>
      <c r="D1094" s="91">
        <v>3</v>
      </c>
      <c r="E1094" s="92" t="s">
        <v>1196</v>
      </c>
      <c r="F1094" s="90" t="s">
        <v>733</v>
      </c>
      <c r="G1094" s="95">
        <v>3220.7</v>
      </c>
      <c r="H1094" s="95">
        <v>3220.7</v>
      </c>
      <c r="I1094" s="95">
        <v>3021.5</v>
      </c>
      <c r="J1094" s="94">
        <f t="shared" si="17"/>
        <v>93.8</v>
      </c>
    </row>
    <row r="1095" spans="1:10">
      <c r="A1095" s="89" t="s">
        <v>735</v>
      </c>
      <c r="B1095" s="90">
        <v>910</v>
      </c>
      <c r="C1095" s="91">
        <v>10</v>
      </c>
      <c r="D1095" s="91">
        <v>3</v>
      </c>
      <c r="E1095" s="92" t="s">
        <v>1196</v>
      </c>
      <c r="F1095" s="90" t="s">
        <v>736</v>
      </c>
      <c r="G1095" s="95">
        <v>60</v>
      </c>
      <c r="H1095" s="95">
        <v>60</v>
      </c>
      <c r="I1095" s="95">
        <v>60</v>
      </c>
      <c r="J1095" s="94">
        <f t="shared" si="17"/>
        <v>100</v>
      </c>
    </row>
    <row r="1096" spans="1:10" ht="110.25">
      <c r="A1096" s="89" t="s">
        <v>1720</v>
      </c>
      <c r="B1096" s="90">
        <v>910</v>
      </c>
      <c r="C1096" s="91">
        <v>10</v>
      </c>
      <c r="D1096" s="91">
        <v>3</v>
      </c>
      <c r="E1096" s="92" t="s">
        <v>1721</v>
      </c>
      <c r="F1096" s="90" t="s">
        <v>724</v>
      </c>
      <c r="G1096" s="93">
        <v>667.1</v>
      </c>
      <c r="H1096" s="93">
        <v>667.1</v>
      </c>
      <c r="I1096" s="93">
        <v>667</v>
      </c>
      <c r="J1096" s="94">
        <f t="shared" si="17"/>
        <v>100</v>
      </c>
    </row>
    <row r="1097" spans="1:10" ht="31.5">
      <c r="A1097" s="89" t="s">
        <v>740</v>
      </c>
      <c r="B1097" s="90">
        <v>910</v>
      </c>
      <c r="C1097" s="91">
        <v>10</v>
      </c>
      <c r="D1097" s="91">
        <v>3</v>
      </c>
      <c r="E1097" s="92" t="s">
        <v>1721</v>
      </c>
      <c r="F1097" s="90" t="s">
        <v>741</v>
      </c>
      <c r="G1097" s="95">
        <v>0.5</v>
      </c>
      <c r="H1097" s="95">
        <v>0.5</v>
      </c>
      <c r="I1097" s="95">
        <v>0.4</v>
      </c>
      <c r="J1097" s="94">
        <f t="shared" si="17"/>
        <v>80</v>
      </c>
    </row>
    <row r="1098" spans="1:10" ht="31.5">
      <c r="A1098" s="89" t="s">
        <v>732</v>
      </c>
      <c r="B1098" s="90">
        <v>910</v>
      </c>
      <c r="C1098" s="91">
        <v>10</v>
      </c>
      <c r="D1098" s="91">
        <v>3</v>
      </c>
      <c r="E1098" s="92" t="s">
        <v>1721</v>
      </c>
      <c r="F1098" s="90" t="s">
        <v>733</v>
      </c>
      <c r="G1098" s="95">
        <v>666.6</v>
      </c>
      <c r="H1098" s="95">
        <v>666.6</v>
      </c>
      <c r="I1098" s="95">
        <v>666.6</v>
      </c>
      <c r="J1098" s="94">
        <f t="shared" si="17"/>
        <v>100</v>
      </c>
    </row>
    <row r="1099" spans="1:10" ht="94.5">
      <c r="A1099" s="89" t="s">
        <v>1722</v>
      </c>
      <c r="B1099" s="90">
        <v>910</v>
      </c>
      <c r="C1099" s="91">
        <v>10</v>
      </c>
      <c r="D1099" s="91">
        <v>3</v>
      </c>
      <c r="E1099" s="92" t="s">
        <v>1200</v>
      </c>
      <c r="F1099" s="90" t="s">
        <v>724</v>
      </c>
      <c r="G1099" s="93">
        <v>73.3</v>
      </c>
      <c r="H1099" s="93">
        <v>90.4</v>
      </c>
      <c r="I1099" s="93">
        <v>90.4</v>
      </c>
      <c r="J1099" s="94">
        <f t="shared" si="17"/>
        <v>100</v>
      </c>
    </row>
    <row r="1100" spans="1:10" ht="31.5">
      <c r="A1100" s="89" t="s">
        <v>728</v>
      </c>
      <c r="B1100" s="90">
        <v>910</v>
      </c>
      <c r="C1100" s="91">
        <v>10</v>
      </c>
      <c r="D1100" s="91">
        <v>3</v>
      </c>
      <c r="E1100" s="92" t="s">
        <v>1200</v>
      </c>
      <c r="F1100" s="90" t="s">
        <v>729</v>
      </c>
      <c r="G1100" s="95">
        <v>73.3</v>
      </c>
      <c r="H1100" s="95">
        <v>90.4</v>
      </c>
      <c r="I1100" s="95">
        <v>90.4</v>
      </c>
      <c r="J1100" s="94">
        <f t="shared" si="17"/>
        <v>100</v>
      </c>
    </row>
    <row r="1101" spans="1:10" ht="110.25">
      <c r="A1101" s="89" t="s">
        <v>1723</v>
      </c>
      <c r="B1101" s="90">
        <v>910</v>
      </c>
      <c r="C1101" s="91">
        <v>10</v>
      </c>
      <c r="D1101" s="91">
        <v>3</v>
      </c>
      <c r="E1101" s="92" t="s">
        <v>1160</v>
      </c>
      <c r="F1101" s="90" t="s">
        <v>724</v>
      </c>
      <c r="G1101" s="93">
        <v>8617.5</v>
      </c>
      <c r="H1101" s="93">
        <v>8923.2999999999993</v>
      </c>
      <c r="I1101" s="93">
        <v>8898.7000000000007</v>
      </c>
      <c r="J1101" s="94">
        <f t="shared" si="17"/>
        <v>99.7</v>
      </c>
    </row>
    <row r="1102" spans="1:10" ht="31.5">
      <c r="A1102" s="89" t="s">
        <v>740</v>
      </c>
      <c r="B1102" s="90">
        <v>910</v>
      </c>
      <c r="C1102" s="91">
        <v>10</v>
      </c>
      <c r="D1102" s="91">
        <v>3</v>
      </c>
      <c r="E1102" s="92" t="s">
        <v>1160</v>
      </c>
      <c r="F1102" s="90" t="s">
        <v>741</v>
      </c>
      <c r="G1102" s="95">
        <v>9.3000000000000007</v>
      </c>
      <c r="H1102" s="95">
        <v>9.3000000000000007</v>
      </c>
      <c r="I1102" s="95">
        <v>9.3000000000000007</v>
      </c>
      <c r="J1102" s="94">
        <f t="shared" si="17"/>
        <v>100</v>
      </c>
    </row>
    <row r="1103" spans="1:10" ht="31.5">
      <c r="A1103" s="89" t="s">
        <v>732</v>
      </c>
      <c r="B1103" s="90">
        <v>910</v>
      </c>
      <c r="C1103" s="91">
        <v>10</v>
      </c>
      <c r="D1103" s="91">
        <v>3</v>
      </c>
      <c r="E1103" s="92" t="s">
        <v>1160</v>
      </c>
      <c r="F1103" s="90" t="s">
        <v>733</v>
      </c>
      <c r="G1103" s="95">
        <v>8608.2000000000007</v>
      </c>
      <c r="H1103" s="95">
        <v>8803.7000000000007</v>
      </c>
      <c r="I1103" s="95">
        <v>8779.1</v>
      </c>
      <c r="J1103" s="94">
        <f t="shared" si="17"/>
        <v>99.7</v>
      </c>
    </row>
    <row r="1104" spans="1:10" ht="63">
      <c r="A1104" s="89" t="s">
        <v>738</v>
      </c>
      <c r="B1104" s="90">
        <v>910</v>
      </c>
      <c r="C1104" s="91">
        <v>10</v>
      </c>
      <c r="D1104" s="91">
        <v>3</v>
      </c>
      <c r="E1104" s="92" t="s">
        <v>1160</v>
      </c>
      <c r="F1104" s="90" t="s">
        <v>739</v>
      </c>
      <c r="G1104" s="95"/>
      <c r="H1104" s="95">
        <v>110.3</v>
      </c>
      <c r="I1104" s="95">
        <v>110.3</v>
      </c>
      <c r="J1104" s="94">
        <f t="shared" si="17"/>
        <v>100</v>
      </c>
    </row>
    <row r="1105" spans="1:10" ht="141.75">
      <c r="A1105" s="89" t="s">
        <v>1201</v>
      </c>
      <c r="B1105" s="90">
        <v>910</v>
      </c>
      <c r="C1105" s="91">
        <v>10</v>
      </c>
      <c r="D1105" s="91">
        <v>3</v>
      </c>
      <c r="E1105" s="92" t="s">
        <v>1202</v>
      </c>
      <c r="F1105" s="90" t="s">
        <v>724</v>
      </c>
      <c r="G1105" s="93">
        <v>28.5</v>
      </c>
      <c r="H1105" s="93">
        <v>28.5</v>
      </c>
      <c r="I1105" s="93">
        <v>28</v>
      </c>
      <c r="J1105" s="94">
        <f t="shared" si="17"/>
        <v>98.2</v>
      </c>
    </row>
    <row r="1106" spans="1:10" ht="31.5">
      <c r="A1106" s="89" t="s">
        <v>732</v>
      </c>
      <c r="B1106" s="90">
        <v>910</v>
      </c>
      <c r="C1106" s="91">
        <v>10</v>
      </c>
      <c r="D1106" s="91">
        <v>3</v>
      </c>
      <c r="E1106" s="92" t="s">
        <v>1202</v>
      </c>
      <c r="F1106" s="90" t="s">
        <v>733</v>
      </c>
      <c r="G1106" s="95">
        <v>28.5</v>
      </c>
      <c r="H1106" s="95">
        <v>28.5</v>
      </c>
      <c r="I1106" s="95">
        <v>28</v>
      </c>
      <c r="J1106" s="94">
        <f t="shared" si="17"/>
        <v>98.2</v>
      </c>
    </row>
    <row r="1107" spans="1:10" ht="78.75">
      <c r="A1107" s="89" t="s">
        <v>1161</v>
      </c>
      <c r="B1107" s="90">
        <v>910</v>
      </c>
      <c r="C1107" s="91">
        <v>10</v>
      </c>
      <c r="D1107" s="91">
        <v>3</v>
      </c>
      <c r="E1107" s="92" t="s">
        <v>1162</v>
      </c>
      <c r="F1107" s="90" t="s">
        <v>724</v>
      </c>
      <c r="G1107" s="93">
        <v>237416.7</v>
      </c>
      <c r="H1107" s="93">
        <v>237416.7</v>
      </c>
      <c r="I1107" s="93">
        <v>211852.3</v>
      </c>
      <c r="J1107" s="94">
        <f t="shared" si="17"/>
        <v>89.2</v>
      </c>
    </row>
    <row r="1108" spans="1:10" ht="31.5">
      <c r="A1108" s="89" t="s">
        <v>740</v>
      </c>
      <c r="B1108" s="90">
        <v>910</v>
      </c>
      <c r="C1108" s="91">
        <v>10</v>
      </c>
      <c r="D1108" s="91">
        <v>3</v>
      </c>
      <c r="E1108" s="92" t="s">
        <v>1162</v>
      </c>
      <c r="F1108" s="90" t="s">
        <v>741</v>
      </c>
      <c r="G1108" s="95">
        <v>1238.5</v>
      </c>
      <c r="H1108" s="95">
        <v>1238.5</v>
      </c>
      <c r="I1108" s="95">
        <v>1074.4000000000001</v>
      </c>
      <c r="J1108" s="94">
        <f t="shared" si="17"/>
        <v>86.8</v>
      </c>
    </row>
    <row r="1109" spans="1:10" ht="31.5">
      <c r="A1109" s="89" t="s">
        <v>732</v>
      </c>
      <c r="B1109" s="90">
        <v>910</v>
      </c>
      <c r="C1109" s="91">
        <v>10</v>
      </c>
      <c r="D1109" s="91">
        <v>3</v>
      </c>
      <c r="E1109" s="92" t="s">
        <v>1162</v>
      </c>
      <c r="F1109" s="90" t="s">
        <v>733</v>
      </c>
      <c r="G1109" s="95">
        <v>236178.2</v>
      </c>
      <c r="H1109" s="95">
        <v>236178.2</v>
      </c>
      <c r="I1109" s="95">
        <v>210777.9</v>
      </c>
      <c r="J1109" s="94">
        <f t="shared" si="17"/>
        <v>89.2</v>
      </c>
    </row>
    <row r="1110" spans="1:10" ht="157.5">
      <c r="A1110" s="89" t="s">
        <v>1724</v>
      </c>
      <c r="B1110" s="90">
        <v>910</v>
      </c>
      <c r="C1110" s="91">
        <v>10</v>
      </c>
      <c r="D1110" s="91">
        <v>3</v>
      </c>
      <c r="E1110" s="92" t="s">
        <v>1203</v>
      </c>
      <c r="F1110" s="90" t="s">
        <v>724</v>
      </c>
      <c r="G1110" s="93">
        <v>20.100000000000001</v>
      </c>
      <c r="H1110" s="93">
        <v>20.100000000000001</v>
      </c>
      <c r="I1110" s="93">
        <v>0</v>
      </c>
      <c r="J1110" s="94">
        <f t="shared" si="17"/>
        <v>0</v>
      </c>
    </row>
    <row r="1111" spans="1:10" ht="31.5">
      <c r="A1111" s="89" t="s">
        <v>732</v>
      </c>
      <c r="B1111" s="90">
        <v>910</v>
      </c>
      <c r="C1111" s="91">
        <v>10</v>
      </c>
      <c r="D1111" s="91">
        <v>3</v>
      </c>
      <c r="E1111" s="92" t="s">
        <v>1203</v>
      </c>
      <c r="F1111" s="90" t="s">
        <v>733</v>
      </c>
      <c r="G1111" s="95">
        <v>20.100000000000001</v>
      </c>
      <c r="H1111" s="95">
        <v>20.100000000000001</v>
      </c>
      <c r="I1111" s="95">
        <v>0</v>
      </c>
      <c r="J1111" s="94">
        <f t="shared" si="17"/>
        <v>0</v>
      </c>
    </row>
    <row r="1112" spans="1:10" ht="63">
      <c r="A1112" s="89" t="s">
        <v>1725</v>
      </c>
      <c r="B1112" s="90">
        <v>910</v>
      </c>
      <c r="C1112" s="91">
        <v>10</v>
      </c>
      <c r="D1112" s="91">
        <v>3</v>
      </c>
      <c r="E1112" s="92" t="s">
        <v>1204</v>
      </c>
      <c r="F1112" s="90" t="s">
        <v>724</v>
      </c>
      <c r="G1112" s="93">
        <v>54067.8</v>
      </c>
      <c r="H1112" s="93">
        <v>54067.8</v>
      </c>
      <c r="I1112" s="93">
        <v>53961.599999999999</v>
      </c>
      <c r="J1112" s="94">
        <f t="shared" si="17"/>
        <v>99.8</v>
      </c>
    </row>
    <row r="1113" spans="1:10" ht="31.5">
      <c r="A1113" s="89" t="s">
        <v>740</v>
      </c>
      <c r="B1113" s="90">
        <v>910</v>
      </c>
      <c r="C1113" s="91">
        <v>10</v>
      </c>
      <c r="D1113" s="91">
        <v>3</v>
      </c>
      <c r="E1113" s="92" t="s">
        <v>1204</v>
      </c>
      <c r="F1113" s="90" t="s">
        <v>741</v>
      </c>
      <c r="G1113" s="95">
        <v>181.1</v>
      </c>
      <c r="H1113" s="95">
        <v>181.1</v>
      </c>
      <c r="I1113" s="95">
        <v>144.5</v>
      </c>
      <c r="J1113" s="94">
        <f t="shared" si="17"/>
        <v>79.8</v>
      </c>
    </row>
    <row r="1114" spans="1:10" ht="31.5">
      <c r="A1114" s="89" t="s">
        <v>732</v>
      </c>
      <c r="B1114" s="90">
        <v>910</v>
      </c>
      <c r="C1114" s="91">
        <v>10</v>
      </c>
      <c r="D1114" s="91">
        <v>3</v>
      </c>
      <c r="E1114" s="92" t="s">
        <v>1204</v>
      </c>
      <c r="F1114" s="90" t="s">
        <v>733</v>
      </c>
      <c r="G1114" s="95">
        <v>29417.4</v>
      </c>
      <c r="H1114" s="95">
        <v>29417.4</v>
      </c>
      <c r="I1114" s="95">
        <v>29347.8</v>
      </c>
      <c r="J1114" s="94">
        <f t="shared" si="17"/>
        <v>99.8</v>
      </c>
    </row>
    <row r="1115" spans="1:10">
      <c r="A1115" s="89" t="s">
        <v>735</v>
      </c>
      <c r="B1115" s="90">
        <v>910</v>
      </c>
      <c r="C1115" s="91">
        <v>10</v>
      </c>
      <c r="D1115" s="91">
        <v>3</v>
      </c>
      <c r="E1115" s="92" t="s">
        <v>1204</v>
      </c>
      <c r="F1115" s="90" t="s">
        <v>736</v>
      </c>
      <c r="G1115" s="95">
        <v>24469.3</v>
      </c>
      <c r="H1115" s="95">
        <v>24469.3</v>
      </c>
      <c r="I1115" s="95">
        <v>24469.3</v>
      </c>
      <c r="J1115" s="94">
        <f t="shared" ref="J1115:J1178" si="18">I1115*100/H1115</f>
        <v>100</v>
      </c>
    </row>
    <row r="1116" spans="1:10" ht="78.75">
      <c r="A1116" s="96" t="s">
        <v>1726</v>
      </c>
      <c r="B1116" s="90">
        <v>910</v>
      </c>
      <c r="C1116" s="91">
        <v>10</v>
      </c>
      <c r="D1116" s="91">
        <v>3</v>
      </c>
      <c r="E1116" s="92" t="s">
        <v>1727</v>
      </c>
      <c r="F1116" s="90" t="s">
        <v>724</v>
      </c>
      <c r="G1116" s="93">
        <v>8000</v>
      </c>
      <c r="H1116" s="93">
        <v>8000</v>
      </c>
      <c r="I1116" s="93">
        <v>7743.8</v>
      </c>
      <c r="J1116" s="94">
        <f t="shared" si="18"/>
        <v>96.8</v>
      </c>
    </row>
    <row r="1117" spans="1:10" ht="31.5">
      <c r="A1117" s="89" t="s">
        <v>728</v>
      </c>
      <c r="B1117" s="90">
        <v>910</v>
      </c>
      <c r="C1117" s="91">
        <v>10</v>
      </c>
      <c r="D1117" s="91">
        <v>3</v>
      </c>
      <c r="E1117" s="92" t="s">
        <v>1727</v>
      </c>
      <c r="F1117" s="90" t="s">
        <v>729</v>
      </c>
      <c r="G1117" s="95">
        <v>8000</v>
      </c>
      <c r="H1117" s="95">
        <v>8000</v>
      </c>
      <c r="I1117" s="95">
        <v>7743.8</v>
      </c>
      <c r="J1117" s="94">
        <f t="shared" si="18"/>
        <v>96.8</v>
      </c>
    </row>
    <row r="1118" spans="1:10" ht="110.25">
      <c r="A1118" s="96" t="s">
        <v>1728</v>
      </c>
      <c r="B1118" s="90">
        <v>910</v>
      </c>
      <c r="C1118" s="91">
        <v>10</v>
      </c>
      <c r="D1118" s="91">
        <v>3</v>
      </c>
      <c r="E1118" s="92" t="s">
        <v>1729</v>
      </c>
      <c r="F1118" s="90" t="s">
        <v>724</v>
      </c>
      <c r="G1118" s="93">
        <v>3102</v>
      </c>
      <c r="H1118" s="93">
        <v>3102</v>
      </c>
      <c r="I1118" s="93">
        <v>3102</v>
      </c>
      <c r="J1118" s="94">
        <f t="shared" si="18"/>
        <v>100</v>
      </c>
    </row>
    <row r="1119" spans="1:10" ht="31.5">
      <c r="A1119" s="89" t="s">
        <v>728</v>
      </c>
      <c r="B1119" s="90">
        <v>910</v>
      </c>
      <c r="C1119" s="91">
        <v>10</v>
      </c>
      <c r="D1119" s="91">
        <v>3</v>
      </c>
      <c r="E1119" s="92" t="s">
        <v>1729</v>
      </c>
      <c r="F1119" s="90" t="s">
        <v>729</v>
      </c>
      <c r="G1119" s="95">
        <v>3102</v>
      </c>
      <c r="H1119" s="95">
        <v>3102</v>
      </c>
      <c r="I1119" s="95">
        <v>3102</v>
      </c>
      <c r="J1119" s="94">
        <f t="shared" si="18"/>
        <v>100</v>
      </c>
    </row>
    <row r="1120" spans="1:10" ht="110.25">
      <c r="A1120" s="96" t="s">
        <v>1730</v>
      </c>
      <c r="B1120" s="90">
        <v>910</v>
      </c>
      <c r="C1120" s="91">
        <v>10</v>
      </c>
      <c r="D1120" s="91">
        <v>3</v>
      </c>
      <c r="E1120" s="92" t="s">
        <v>1731</v>
      </c>
      <c r="F1120" s="90" t="s">
        <v>724</v>
      </c>
      <c r="G1120" s="93">
        <v>156</v>
      </c>
      <c r="H1120" s="93">
        <v>156</v>
      </c>
      <c r="I1120" s="93">
        <v>156</v>
      </c>
      <c r="J1120" s="94">
        <f t="shared" si="18"/>
        <v>100</v>
      </c>
    </row>
    <row r="1121" spans="1:10" ht="31.5">
      <c r="A1121" s="89" t="s">
        <v>728</v>
      </c>
      <c r="B1121" s="90">
        <v>910</v>
      </c>
      <c r="C1121" s="91">
        <v>10</v>
      </c>
      <c r="D1121" s="91">
        <v>3</v>
      </c>
      <c r="E1121" s="92" t="s">
        <v>1731</v>
      </c>
      <c r="F1121" s="90" t="s">
        <v>729</v>
      </c>
      <c r="G1121" s="95">
        <v>156</v>
      </c>
      <c r="H1121" s="95">
        <v>156</v>
      </c>
      <c r="I1121" s="95">
        <v>156</v>
      </c>
      <c r="J1121" s="94">
        <f t="shared" si="18"/>
        <v>100</v>
      </c>
    </row>
    <row r="1122" spans="1:10" ht="63">
      <c r="A1122" s="89" t="s">
        <v>1205</v>
      </c>
      <c r="B1122" s="90">
        <v>910</v>
      </c>
      <c r="C1122" s="91">
        <v>10</v>
      </c>
      <c r="D1122" s="91">
        <v>3</v>
      </c>
      <c r="E1122" s="92" t="s">
        <v>1206</v>
      </c>
      <c r="F1122" s="90" t="s">
        <v>724</v>
      </c>
      <c r="G1122" s="93">
        <v>20908.8</v>
      </c>
      <c r="H1122" s="93">
        <v>20908.8</v>
      </c>
      <c r="I1122" s="93">
        <v>20816.5</v>
      </c>
      <c r="J1122" s="94">
        <f t="shared" si="18"/>
        <v>99.6</v>
      </c>
    </row>
    <row r="1123" spans="1:10" ht="31.5">
      <c r="A1123" s="89" t="s">
        <v>740</v>
      </c>
      <c r="B1123" s="90">
        <v>910</v>
      </c>
      <c r="C1123" s="91">
        <v>10</v>
      </c>
      <c r="D1123" s="91">
        <v>3</v>
      </c>
      <c r="E1123" s="92" t="s">
        <v>1206</v>
      </c>
      <c r="F1123" s="90" t="s">
        <v>741</v>
      </c>
      <c r="G1123" s="95">
        <v>151.4</v>
      </c>
      <c r="H1123" s="95">
        <v>151.4</v>
      </c>
      <c r="I1123" s="95">
        <v>135.19999999999999</v>
      </c>
      <c r="J1123" s="94">
        <f t="shared" si="18"/>
        <v>89.3</v>
      </c>
    </row>
    <row r="1124" spans="1:10" ht="31.5">
      <c r="A1124" s="89" t="s">
        <v>732</v>
      </c>
      <c r="B1124" s="90">
        <v>910</v>
      </c>
      <c r="C1124" s="91">
        <v>10</v>
      </c>
      <c r="D1124" s="91">
        <v>3</v>
      </c>
      <c r="E1124" s="92" t="s">
        <v>1206</v>
      </c>
      <c r="F1124" s="90" t="s">
        <v>733</v>
      </c>
      <c r="G1124" s="95">
        <v>20757.400000000001</v>
      </c>
      <c r="H1124" s="95">
        <v>20757.400000000001</v>
      </c>
      <c r="I1124" s="95">
        <v>20681.3</v>
      </c>
      <c r="J1124" s="94">
        <f t="shared" si="18"/>
        <v>99.6</v>
      </c>
    </row>
    <row r="1125" spans="1:10" ht="94.5">
      <c r="A1125" s="101" t="s">
        <v>1732</v>
      </c>
      <c r="B1125" s="90">
        <v>910</v>
      </c>
      <c r="C1125" s="91">
        <v>10</v>
      </c>
      <c r="D1125" s="91">
        <v>3</v>
      </c>
      <c r="E1125" s="92" t="s">
        <v>1207</v>
      </c>
      <c r="F1125" s="90" t="s">
        <v>724</v>
      </c>
      <c r="G1125" s="93">
        <v>280</v>
      </c>
      <c r="H1125" s="93">
        <v>280</v>
      </c>
      <c r="I1125" s="93">
        <v>163.1</v>
      </c>
      <c r="J1125" s="94">
        <f t="shared" si="18"/>
        <v>58.3</v>
      </c>
    </row>
    <row r="1126" spans="1:10">
      <c r="A1126" s="89" t="s">
        <v>779</v>
      </c>
      <c r="B1126" s="90">
        <v>910</v>
      </c>
      <c r="C1126" s="91">
        <v>10</v>
      </c>
      <c r="D1126" s="91">
        <v>3</v>
      </c>
      <c r="E1126" s="92" t="s">
        <v>1207</v>
      </c>
      <c r="F1126" s="90" t="s">
        <v>780</v>
      </c>
      <c r="G1126" s="95">
        <v>280</v>
      </c>
      <c r="H1126" s="95">
        <v>280</v>
      </c>
      <c r="I1126" s="95">
        <v>163.1</v>
      </c>
      <c r="J1126" s="94">
        <f t="shared" si="18"/>
        <v>58.3</v>
      </c>
    </row>
    <row r="1127" spans="1:10" ht="94.5">
      <c r="A1127" s="89" t="s">
        <v>1733</v>
      </c>
      <c r="B1127" s="90">
        <v>910</v>
      </c>
      <c r="C1127" s="91">
        <v>10</v>
      </c>
      <c r="D1127" s="91">
        <v>3</v>
      </c>
      <c r="E1127" s="92" t="s">
        <v>1323</v>
      </c>
      <c r="F1127" s="90" t="s">
        <v>724</v>
      </c>
      <c r="G1127" s="93">
        <v>112851.1</v>
      </c>
      <c r="H1127" s="93">
        <v>112851.1</v>
      </c>
      <c r="I1127" s="93">
        <v>112802.8</v>
      </c>
      <c r="J1127" s="94">
        <f t="shared" si="18"/>
        <v>100</v>
      </c>
    </row>
    <row r="1128" spans="1:10" ht="31.5">
      <c r="A1128" s="89" t="s">
        <v>740</v>
      </c>
      <c r="B1128" s="90">
        <v>910</v>
      </c>
      <c r="C1128" s="91">
        <v>10</v>
      </c>
      <c r="D1128" s="91">
        <v>3</v>
      </c>
      <c r="E1128" s="92" t="s">
        <v>1323</v>
      </c>
      <c r="F1128" s="90" t="s">
        <v>741</v>
      </c>
      <c r="G1128" s="95">
        <v>510.4</v>
      </c>
      <c r="H1128" s="95">
        <v>510.4</v>
      </c>
      <c r="I1128" s="95">
        <v>509.7</v>
      </c>
      <c r="J1128" s="94">
        <f t="shared" si="18"/>
        <v>99.9</v>
      </c>
    </row>
    <row r="1129" spans="1:10" ht="31.5">
      <c r="A1129" s="89" t="s">
        <v>732</v>
      </c>
      <c r="B1129" s="90">
        <v>910</v>
      </c>
      <c r="C1129" s="91">
        <v>10</v>
      </c>
      <c r="D1129" s="91">
        <v>3</v>
      </c>
      <c r="E1129" s="92" t="s">
        <v>1323</v>
      </c>
      <c r="F1129" s="90" t="s">
        <v>733</v>
      </c>
      <c r="G1129" s="95">
        <v>108752.7</v>
      </c>
      <c r="H1129" s="95">
        <v>108752.7</v>
      </c>
      <c r="I1129" s="95">
        <v>108752.6</v>
      </c>
      <c r="J1129" s="94">
        <f t="shared" si="18"/>
        <v>100</v>
      </c>
    </row>
    <row r="1130" spans="1:10">
      <c r="A1130" s="89" t="s">
        <v>1326</v>
      </c>
      <c r="B1130" s="90">
        <v>910</v>
      </c>
      <c r="C1130" s="91">
        <v>10</v>
      </c>
      <c r="D1130" s="91">
        <v>3</v>
      </c>
      <c r="E1130" s="92" t="s">
        <v>1323</v>
      </c>
      <c r="F1130" s="90" t="s">
        <v>1327</v>
      </c>
      <c r="G1130" s="95">
        <v>3588</v>
      </c>
      <c r="H1130" s="95">
        <v>3588</v>
      </c>
      <c r="I1130" s="95">
        <v>3540.5</v>
      </c>
      <c r="J1130" s="94">
        <f t="shared" si="18"/>
        <v>98.7</v>
      </c>
    </row>
    <row r="1131" spans="1:10" ht="47.25">
      <c r="A1131" s="89" t="s">
        <v>832</v>
      </c>
      <c r="B1131" s="90">
        <v>910</v>
      </c>
      <c r="C1131" s="91">
        <v>10</v>
      </c>
      <c r="D1131" s="91">
        <v>3</v>
      </c>
      <c r="E1131" s="92" t="s">
        <v>833</v>
      </c>
      <c r="F1131" s="90"/>
      <c r="G1131" s="93"/>
      <c r="H1131" s="93">
        <v>33.1</v>
      </c>
      <c r="I1131" s="93">
        <v>33.1</v>
      </c>
      <c r="J1131" s="94">
        <f t="shared" si="18"/>
        <v>100</v>
      </c>
    </row>
    <row r="1132" spans="1:10" ht="31.5">
      <c r="A1132" s="89" t="s">
        <v>728</v>
      </c>
      <c r="B1132" s="90">
        <v>910</v>
      </c>
      <c r="C1132" s="91">
        <v>10</v>
      </c>
      <c r="D1132" s="91">
        <v>3</v>
      </c>
      <c r="E1132" s="92" t="s">
        <v>833</v>
      </c>
      <c r="F1132" s="90" t="s">
        <v>729</v>
      </c>
      <c r="G1132" s="95"/>
      <c r="H1132" s="95">
        <v>33.1</v>
      </c>
      <c r="I1132" s="95">
        <v>33.1</v>
      </c>
      <c r="J1132" s="94">
        <f t="shared" si="18"/>
        <v>100</v>
      </c>
    </row>
    <row r="1133" spans="1:10">
      <c r="A1133" s="89" t="s">
        <v>872</v>
      </c>
      <c r="B1133" s="90">
        <v>910</v>
      </c>
      <c r="C1133" s="91">
        <v>10</v>
      </c>
      <c r="D1133" s="91">
        <v>3</v>
      </c>
      <c r="E1133" s="92" t="s">
        <v>873</v>
      </c>
      <c r="F1133" s="90"/>
      <c r="G1133" s="93"/>
      <c r="H1133" s="93">
        <v>350</v>
      </c>
      <c r="I1133" s="93">
        <v>350</v>
      </c>
      <c r="J1133" s="94">
        <f t="shared" si="18"/>
        <v>100</v>
      </c>
    </row>
    <row r="1134" spans="1:10" ht="31.5">
      <c r="A1134" s="89" t="s">
        <v>728</v>
      </c>
      <c r="B1134" s="90">
        <v>910</v>
      </c>
      <c r="C1134" s="91">
        <v>10</v>
      </c>
      <c r="D1134" s="91">
        <v>3</v>
      </c>
      <c r="E1134" s="92" t="s">
        <v>873</v>
      </c>
      <c r="F1134" s="90" t="s">
        <v>729</v>
      </c>
      <c r="G1134" s="95"/>
      <c r="H1134" s="95">
        <v>350</v>
      </c>
      <c r="I1134" s="95">
        <v>350</v>
      </c>
      <c r="J1134" s="94">
        <f t="shared" si="18"/>
        <v>100</v>
      </c>
    </row>
    <row r="1135" spans="1:10" ht="63">
      <c r="A1135" s="96" t="s">
        <v>1681</v>
      </c>
      <c r="B1135" s="90">
        <v>910</v>
      </c>
      <c r="C1135" s="91">
        <v>10</v>
      </c>
      <c r="D1135" s="91">
        <v>3</v>
      </c>
      <c r="E1135" s="92" t="s">
        <v>766</v>
      </c>
      <c r="F1135" s="90" t="s">
        <v>724</v>
      </c>
      <c r="G1135" s="93">
        <v>7718</v>
      </c>
      <c r="H1135" s="93">
        <v>7718</v>
      </c>
      <c r="I1135" s="93">
        <v>7576</v>
      </c>
      <c r="J1135" s="94">
        <f t="shared" si="18"/>
        <v>98.2</v>
      </c>
    </row>
    <row r="1136" spans="1:10" ht="31.5">
      <c r="A1136" s="89" t="s">
        <v>728</v>
      </c>
      <c r="B1136" s="90">
        <v>910</v>
      </c>
      <c r="C1136" s="91">
        <v>10</v>
      </c>
      <c r="D1136" s="91">
        <v>3</v>
      </c>
      <c r="E1136" s="92" t="s">
        <v>766</v>
      </c>
      <c r="F1136" s="90" t="s">
        <v>729</v>
      </c>
      <c r="G1136" s="95">
        <v>7718</v>
      </c>
      <c r="H1136" s="95">
        <v>7718</v>
      </c>
      <c r="I1136" s="95">
        <v>7576</v>
      </c>
      <c r="J1136" s="94">
        <f t="shared" si="18"/>
        <v>98.2</v>
      </c>
    </row>
    <row r="1137" spans="1:10" ht="47.25">
      <c r="A1137" s="89" t="s">
        <v>767</v>
      </c>
      <c r="B1137" s="90">
        <v>910</v>
      </c>
      <c r="C1137" s="91">
        <v>10</v>
      </c>
      <c r="D1137" s="91">
        <v>3</v>
      </c>
      <c r="E1137" s="92" t="s">
        <v>768</v>
      </c>
      <c r="F1137" s="90" t="s">
        <v>724</v>
      </c>
      <c r="G1137" s="93">
        <v>159310</v>
      </c>
      <c r="H1137" s="93">
        <v>166440</v>
      </c>
      <c r="I1137" s="93">
        <v>163040</v>
      </c>
      <c r="J1137" s="94">
        <f t="shared" si="18"/>
        <v>98</v>
      </c>
    </row>
    <row r="1138" spans="1:10" ht="31.5">
      <c r="A1138" s="89" t="s">
        <v>728</v>
      </c>
      <c r="B1138" s="90">
        <v>910</v>
      </c>
      <c r="C1138" s="91">
        <v>10</v>
      </c>
      <c r="D1138" s="91">
        <v>3</v>
      </c>
      <c r="E1138" s="92" t="s">
        <v>768</v>
      </c>
      <c r="F1138" s="90" t="s">
        <v>729</v>
      </c>
      <c r="G1138" s="95">
        <v>159310</v>
      </c>
      <c r="H1138" s="95">
        <v>166440</v>
      </c>
      <c r="I1138" s="95">
        <v>163040</v>
      </c>
      <c r="J1138" s="94">
        <f t="shared" si="18"/>
        <v>98</v>
      </c>
    </row>
    <row r="1139" spans="1:10">
      <c r="A1139" s="89" t="s">
        <v>710</v>
      </c>
      <c r="B1139" s="90">
        <v>910</v>
      </c>
      <c r="C1139" s="91">
        <v>10</v>
      </c>
      <c r="D1139" s="91">
        <v>4</v>
      </c>
      <c r="E1139" s="92" t="s">
        <v>724</v>
      </c>
      <c r="F1139" s="90" t="s">
        <v>724</v>
      </c>
      <c r="G1139" s="93">
        <v>590838.6</v>
      </c>
      <c r="H1139" s="93">
        <v>590838.6</v>
      </c>
      <c r="I1139" s="93">
        <v>583147.5</v>
      </c>
      <c r="J1139" s="94">
        <f t="shared" si="18"/>
        <v>98.7</v>
      </c>
    </row>
    <row r="1140" spans="1:10" ht="63">
      <c r="A1140" s="89" t="s">
        <v>1734</v>
      </c>
      <c r="B1140" s="90">
        <v>910</v>
      </c>
      <c r="C1140" s="91">
        <v>10</v>
      </c>
      <c r="D1140" s="91">
        <v>4</v>
      </c>
      <c r="E1140" s="92" t="s">
        <v>1208</v>
      </c>
      <c r="F1140" s="90" t="s">
        <v>724</v>
      </c>
      <c r="G1140" s="93">
        <v>15000</v>
      </c>
      <c r="H1140" s="93">
        <v>15000</v>
      </c>
      <c r="I1140" s="93">
        <v>15000</v>
      </c>
      <c r="J1140" s="94">
        <f t="shared" si="18"/>
        <v>100</v>
      </c>
    </row>
    <row r="1141" spans="1:10" ht="31.5">
      <c r="A1141" s="89" t="s">
        <v>732</v>
      </c>
      <c r="B1141" s="90">
        <v>910</v>
      </c>
      <c r="C1141" s="91">
        <v>10</v>
      </c>
      <c r="D1141" s="91">
        <v>4</v>
      </c>
      <c r="E1141" s="92" t="s">
        <v>1208</v>
      </c>
      <c r="F1141" s="90" t="s">
        <v>733</v>
      </c>
      <c r="G1141" s="95">
        <v>15000</v>
      </c>
      <c r="H1141" s="95">
        <v>15000</v>
      </c>
      <c r="I1141" s="95">
        <v>15000</v>
      </c>
      <c r="J1141" s="94">
        <f t="shared" si="18"/>
        <v>100</v>
      </c>
    </row>
    <row r="1142" spans="1:10" ht="63">
      <c r="A1142" s="89" t="s">
        <v>1209</v>
      </c>
      <c r="B1142" s="90">
        <v>910</v>
      </c>
      <c r="C1142" s="91">
        <v>10</v>
      </c>
      <c r="D1142" s="91">
        <v>4</v>
      </c>
      <c r="E1142" s="92" t="s">
        <v>1210</v>
      </c>
      <c r="F1142" s="90" t="s">
        <v>724</v>
      </c>
      <c r="G1142" s="93">
        <v>116494</v>
      </c>
      <c r="H1142" s="93">
        <v>116494</v>
      </c>
      <c r="I1142" s="93">
        <v>116399.2</v>
      </c>
      <c r="J1142" s="94">
        <f t="shared" si="18"/>
        <v>99.9</v>
      </c>
    </row>
    <row r="1143" spans="1:10" ht="31.5">
      <c r="A1143" s="89" t="s">
        <v>740</v>
      </c>
      <c r="B1143" s="90">
        <v>910</v>
      </c>
      <c r="C1143" s="91">
        <v>10</v>
      </c>
      <c r="D1143" s="91">
        <v>4</v>
      </c>
      <c r="E1143" s="92" t="s">
        <v>1210</v>
      </c>
      <c r="F1143" s="90" t="s">
        <v>741</v>
      </c>
      <c r="G1143" s="95">
        <v>363</v>
      </c>
      <c r="H1143" s="95">
        <v>363</v>
      </c>
      <c r="I1143" s="95">
        <v>284</v>
      </c>
      <c r="J1143" s="94">
        <f t="shared" si="18"/>
        <v>78.2</v>
      </c>
    </row>
    <row r="1144" spans="1:10" ht="31.5">
      <c r="A1144" s="89" t="s">
        <v>732</v>
      </c>
      <c r="B1144" s="90">
        <v>910</v>
      </c>
      <c r="C1144" s="91">
        <v>10</v>
      </c>
      <c r="D1144" s="91">
        <v>4</v>
      </c>
      <c r="E1144" s="92" t="s">
        <v>1210</v>
      </c>
      <c r="F1144" s="90" t="s">
        <v>733</v>
      </c>
      <c r="G1144" s="95">
        <v>116131</v>
      </c>
      <c r="H1144" s="95">
        <v>116131</v>
      </c>
      <c r="I1144" s="95">
        <v>116115.2</v>
      </c>
      <c r="J1144" s="94">
        <f t="shared" si="18"/>
        <v>100</v>
      </c>
    </row>
    <row r="1145" spans="1:10" ht="78.75">
      <c r="A1145" s="89" t="s">
        <v>1211</v>
      </c>
      <c r="B1145" s="90">
        <v>910</v>
      </c>
      <c r="C1145" s="91">
        <v>10</v>
      </c>
      <c r="D1145" s="91">
        <v>4</v>
      </c>
      <c r="E1145" s="92" t="s">
        <v>1212</v>
      </c>
      <c r="F1145" s="90" t="s">
        <v>724</v>
      </c>
      <c r="G1145" s="93">
        <v>7477.6</v>
      </c>
      <c r="H1145" s="93">
        <v>7477.6</v>
      </c>
      <c r="I1145" s="93">
        <v>7477.6</v>
      </c>
      <c r="J1145" s="94">
        <f t="shared" si="18"/>
        <v>100</v>
      </c>
    </row>
    <row r="1146" spans="1:10" ht="31.5">
      <c r="A1146" s="89" t="s">
        <v>732</v>
      </c>
      <c r="B1146" s="90">
        <v>910</v>
      </c>
      <c r="C1146" s="91">
        <v>10</v>
      </c>
      <c r="D1146" s="91">
        <v>4</v>
      </c>
      <c r="E1146" s="92" t="s">
        <v>1212</v>
      </c>
      <c r="F1146" s="90" t="s">
        <v>733</v>
      </c>
      <c r="G1146" s="95">
        <v>7477.6</v>
      </c>
      <c r="H1146" s="95">
        <v>7477.6</v>
      </c>
      <c r="I1146" s="95">
        <v>7477.6</v>
      </c>
      <c r="J1146" s="94">
        <f t="shared" si="18"/>
        <v>100</v>
      </c>
    </row>
    <row r="1147" spans="1:10" ht="141.75">
      <c r="A1147" s="89" t="s">
        <v>1735</v>
      </c>
      <c r="B1147" s="90">
        <v>910</v>
      </c>
      <c r="C1147" s="91">
        <v>10</v>
      </c>
      <c r="D1147" s="91">
        <v>4</v>
      </c>
      <c r="E1147" s="92" t="s">
        <v>1213</v>
      </c>
      <c r="F1147" s="90" t="s">
        <v>724</v>
      </c>
      <c r="G1147" s="93">
        <v>6779.3</v>
      </c>
      <c r="H1147" s="93">
        <v>6779.3</v>
      </c>
      <c r="I1147" s="93">
        <v>6751</v>
      </c>
      <c r="J1147" s="94">
        <f t="shared" si="18"/>
        <v>99.6</v>
      </c>
    </row>
    <row r="1148" spans="1:10" ht="31.5">
      <c r="A1148" s="89" t="s">
        <v>732</v>
      </c>
      <c r="B1148" s="90">
        <v>910</v>
      </c>
      <c r="C1148" s="91">
        <v>10</v>
      </c>
      <c r="D1148" s="91">
        <v>4</v>
      </c>
      <c r="E1148" s="92" t="s">
        <v>1213</v>
      </c>
      <c r="F1148" s="90" t="s">
        <v>733</v>
      </c>
      <c r="G1148" s="95">
        <v>6779.3</v>
      </c>
      <c r="H1148" s="95">
        <v>6779.3</v>
      </c>
      <c r="I1148" s="95">
        <v>6751</v>
      </c>
      <c r="J1148" s="94">
        <f t="shared" si="18"/>
        <v>99.6</v>
      </c>
    </row>
    <row r="1149" spans="1:10" ht="157.5">
      <c r="A1149" s="89" t="s">
        <v>1736</v>
      </c>
      <c r="B1149" s="90">
        <v>910</v>
      </c>
      <c r="C1149" s="91">
        <v>10</v>
      </c>
      <c r="D1149" s="91">
        <v>4</v>
      </c>
      <c r="E1149" s="92" t="s">
        <v>1214</v>
      </c>
      <c r="F1149" s="90" t="s">
        <v>724</v>
      </c>
      <c r="G1149" s="93">
        <v>287241.40000000002</v>
      </c>
      <c r="H1149" s="93">
        <v>287241.40000000002</v>
      </c>
      <c r="I1149" s="93">
        <v>287241.40000000002</v>
      </c>
      <c r="J1149" s="94">
        <f t="shared" si="18"/>
        <v>100</v>
      </c>
    </row>
    <row r="1150" spans="1:10" ht="31.5">
      <c r="A1150" s="89" t="s">
        <v>740</v>
      </c>
      <c r="B1150" s="90">
        <v>910</v>
      </c>
      <c r="C1150" s="91">
        <v>10</v>
      </c>
      <c r="D1150" s="91">
        <v>4</v>
      </c>
      <c r="E1150" s="92" t="s">
        <v>1214</v>
      </c>
      <c r="F1150" s="90" t="s">
        <v>741</v>
      </c>
      <c r="G1150" s="95">
        <v>197.3</v>
      </c>
      <c r="H1150" s="95">
        <v>197.3</v>
      </c>
      <c r="I1150" s="95">
        <v>197.3</v>
      </c>
      <c r="J1150" s="94">
        <f t="shared" si="18"/>
        <v>100</v>
      </c>
    </row>
    <row r="1151" spans="1:10" ht="31.5">
      <c r="A1151" s="89" t="s">
        <v>732</v>
      </c>
      <c r="B1151" s="90">
        <v>910</v>
      </c>
      <c r="C1151" s="91">
        <v>10</v>
      </c>
      <c r="D1151" s="91">
        <v>4</v>
      </c>
      <c r="E1151" s="92" t="s">
        <v>1214</v>
      </c>
      <c r="F1151" s="90" t="s">
        <v>733</v>
      </c>
      <c r="G1151" s="95">
        <v>287044.09999999998</v>
      </c>
      <c r="H1151" s="95">
        <v>287044.09999999998</v>
      </c>
      <c r="I1151" s="95">
        <v>287044.09999999998</v>
      </c>
      <c r="J1151" s="94">
        <f t="shared" si="18"/>
        <v>100</v>
      </c>
    </row>
    <row r="1152" spans="1:10" ht="220.5">
      <c r="A1152" s="89" t="s">
        <v>955</v>
      </c>
      <c r="B1152" s="90">
        <v>910</v>
      </c>
      <c r="C1152" s="91">
        <v>10</v>
      </c>
      <c r="D1152" s="91">
        <v>4</v>
      </c>
      <c r="E1152" s="92" t="s">
        <v>956</v>
      </c>
      <c r="F1152" s="90" t="s">
        <v>724</v>
      </c>
      <c r="G1152" s="93">
        <v>58.2</v>
      </c>
      <c r="H1152" s="93">
        <v>58.2</v>
      </c>
      <c r="I1152" s="93">
        <v>56.7</v>
      </c>
      <c r="J1152" s="94">
        <f t="shared" si="18"/>
        <v>97.4</v>
      </c>
    </row>
    <row r="1153" spans="1:10" ht="31.5">
      <c r="A1153" s="89" t="s">
        <v>803</v>
      </c>
      <c r="B1153" s="90">
        <v>910</v>
      </c>
      <c r="C1153" s="91">
        <v>10</v>
      </c>
      <c r="D1153" s="91">
        <v>4</v>
      </c>
      <c r="E1153" s="92" t="s">
        <v>956</v>
      </c>
      <c r="F1153" s="90" t="s">
        <v>804</v>
      </c>
      <c r="G1153" s="95">
        <v>55.5</v>
      </c>
      <c r="H1153" s="95">
        <v>55.5</v>
      </c>
      <c r="I1153" s="95">
        <v>54.2</v>
      </c>
      <c r="J1153" s="94">
        <f t="shared" si="18"/>
        <v>97.7</v>
      </c>
    </row>
    <row r="1154" spans="1:10" ht="31.5">
      <c r="A1154" s="89" t="s">
        <v>740</v>
      </c>
      <c r="B1154" s="90">
        <v>910</v>
      </c>
      <c r="C1154" s="91">
        <v>10</v>
      </c>
      <c r="D1154" s="91">
        <v>4</v>
      </c>
      <c r="E1154" s="92" t="s">
        <v>956</v>
      </c>
      <c r="F1154" s="90" t="s">
        <v>741</v>
      </c>
      <c r="G1154" s="95">
        <v>2.7</v>
      </c>
      <c r="H1154" s="95">
        <v>2.7</v>
      </c>
      <c r="I1154" s="95">
        <v>2.5</v>
      </c>
      <c r="J1154" s="94">
        <f t="shared" si="18"/>
        <v>92.6</v>
      </c>
    </row>
    <row r="1155" spans="1:10" ht="110.25">
      <c r="A1155" s="89" t="s">
        <v>1710</v>
      </c>
      <c r="B1155" s="90">
        <v>910</v>
      </c>
      <c r="C1155" s="91">
        <v>10</v>
      </c>
      <c r="D1155" s="91">
        <v>4</v>
      </c>
      <c r="E1155" s="92" t="s">
        <v>1711</v>
      </c>
      <c r="F1155" s="90"/>
      <c r="G1155" s="93">
        <v>29.1</v>
      </c>
      <c r="H1155" s="93">
        <v>29.1</v>
      </c>
      <c r="I1155" s="93">
        <v>29.1</v>
      </c>
      <c r="J1155" s="94">
        <f t="shared" si="18"/>
        <v>100</v>
      </c>
    </row>
    <row r="1156" spans="1:10">
      <c r="A1156" s="89" t="s">
        <v>796</v>
      </c>
      <c r="B1156" s="90">
        <v>910</v>
      </c>
      <c r="C1156" s="91">
        <v>10</v>
      </c>
      <c r="D1156" s="91">
        <v>4</v>
      </c>
      <c r="E1156" s="92" t="s">
        <v>1711</v>
      </c>
      <c r="F1156" s="90" t="s">
        <v>797</v>
      </c>
      <c r="G1156" s="95">
        <v>29.1</v>
      </c>
      <c r="H1156" s="95">
        <v>29.1</v>
      </c>
      <c r="I1156" s="95">
        <v>29.1</v>
      </c>
      <c r="J1156" s="94">
        <f t="shared" si="18"/>
        <v>100</v>
      </c>
    </row>
    <row r="1157" spans="1:10" ht="94.5">
      <c r="A1157" s="89" t="s">
        <v>1737</v>
      </c>
      <c r="B1157" s="90">
        <v>910</v>
      </c>
      <c r="C1157" s="91">
        <v>10</v>
      </c>
      <c r="D1157" s="91">
        <v>4</v>
      </c>
      <c r="E1157" s="92" t="s">
        <v>1215</v>
      </c>
      <c r="F1157" s="90"/>
      <c r="G1157" s="93">
        <v>157269</v>
      </c>
      <c r="H1157" s="93">
        <v>157269</v>
      </c>
      <c r="I1157" s="93">
        <v>150060.5</v>
      </c>
      <c r="J1157" s="94">
        <f t="shared" si="18"/>
        <v>95.4</v>
      </c>
    </row>
    <row r="1158" spans="1:10" ht="31.5">
      <c r="A1158" s="89" t="s">
        <v>740</v>
      </c>
      <c r="B1158" s="90">
        <v>910</v>
      </c>
      <c r="C1158" s="91">
        <v>10</v>
      </c>
      <c r="D1158" s="91">
        <v>4</v>
      </c>
      <c r="E1158" s="92" t="s">
        <v>1215</v>
      </c>
      <c r="F1158" s="90" t="s">
        <v>741</v>
      </c>
      <c r="G1158" s="95">
        <v>49200</v>
      </c>
      <c r="H1158" s="95">
        <v>49200</v>
      </c>
      <c r="I1158" s="95">
        <v>47818.7</v>
      </c>
      <c r="J1158" s="94">
        <f t="shared" si="18"/>
        <v>97.2</v>
      </c>
    </row>
    <row r="1159" spans="1:10" ht="31.5">
      <c r="A1159" s="89" t="s">
        <v>732</v>
      </c>
      <c r="B1159" s="90">
        <v>910</v>
      </c>
      <c r="C1159" s="91">
        <v>10</v>
      </c>
      <c r="D1159" s="91">
        <v>4</v>
      </c>
      <c r="E1159" s="92" t="s">
        <v>1215</v>
      </c>
      <c r="F1159" s="90" t="s">
        <v>733</v>
      </c>
      <c r="G1159" s="95">
        <v>101178</v>
      </c>
      <c r="H1159" s="95">
        <v>101178</v>
      </c>
      <c r="I1159" s="95">
        <v>95567.5</v>
      </c>
      <c r="J1159" s="94">
        <f t="shared" si="18"/>
        <v>94.5</v>
      </c>
    </row>
    <row r="1160" spans="1:10" ht="31.5">
      <c r="A1160" s="89" t="s">
        <v>771</v>
      </c>
      <c r="B1160" s="90">
        <v>910</v>
      </c>
      <c r="C1160" s="91">
        <v>10</v>
      </c>
      <c r="D1160" s="91">
        <v>4</v>
      </c>
      <c r="E1160" s="92" t="s">
        <v>1215</v>
      </c>
      <c r="F1160" s="90" t="s">
        <v>772</v>
      </c>
      <c r="G1160" s="95">
        <v>6891</v>
      </c>
      <c r="H1160" s="95">
        <v>6891</v>
      </c>
      <c r="I1160" s="95">
        <v>6674.3</v>
      </c>
      <c r="J1160" s="94">
        <f t="shared" si="18"/>
        <v>96.9</v>
      </c>
    </row>
    <row r="1161" spans="1:10">
      <c r="A1161" s="102" t="s">
        <v>1738</v>
      </c>
      <c r="B1161" s="90">
        <v>910</v>
      </c>
      <c r="C1161" s="91">
        <v>10</v>
      </c>
      <c r="D1161" s="91">
        <v>4</v>
      </c>
      <c r="E1161" s="92" t="s">
        <v>1216</v>
      </c>
      <c r="F1161" s="90"/>
      <c r="G1161" s="93">
        <v>490</v>
      </c>
      <c r="H1161" s="93">
        <v>490</v>
      </c>
      <c r="I1161" s="93">
        <v>132</v>
      </c>
      <c r="J1161" s="94">
        <f t="shared" si="18"/>
        <v>26.9</v>
      </c>
    </row>
    <row r="1162" spans="1:10" ht="31.5">
      <c r="A1162" s="89" t="s">
        <v>728</v>
      </c>
      <c r="B1162" s="90">
        <v>910</v>
      </c>
      <c r="C1162" s="91">
        <v>10</v>
      </c>
      <c r="D1162" s="91">
        <v>4</v>
      </c>
      <c r="E1162" s="92" t="s">
        <v>1216</v>
      </c>
      <c r="F1162" s="90" t="s">
        <v>729</v>
      </c>
      <c r="G1162" s="95">
        <v>490</v>
      </c>
      <c r="H1162" s="95">
        <v>490</v>
      </c>
      <c r="I1162" s="95">
        <v>132</v>
      </c>
      <c r="J1162" s="94">
        <f t="shared" si="18"/>
        <v>26.9</v>
      </c>
    </row>
    <row r="1163" spans="1:10">
      <c r="A1163" s="89" t="s">
        <v>711</v>
      </c>
      <c r="B1163" s="90">
        <v>910</v>
      </c>
      <c r="C1163" s="91">
        <v>10</v>
      </c>
      <c r="D1163" s="91">
        <v>6</v>
      </c>
      <c r="E1163" s="92" t="s">
        <v>724</v>
      </c>
      <c r="F1163" s="90" t="s">
        <v>724</v>
      </c>
      <c r="G1163" s="93">
        <v>49412.2</v>
      </c>
      <c r="H1163" s="93">
        <v>49522</v>
      </c>
      <c r="I1163" s="93">
        <v>48774.9</v>
      </c>
      <c r="J1163" s="94">
        <f t="shared" si="18"/>
        <v>98.5</v>
      </c>
    </row>
    <row r="1164" spans="1:10" ht="78.75">
      <c r="A1164" s="89" t="s">
        <v>1739</v>
      </c>
      <c r="B1164" s="90">
        <v>910</v>
      </c>
      <c r="C1164" s="91">
        <v>10</v>
      </c>
      <c r="D1164" s="91">
        <v>6</v>
      </c>
      <c r="E1164" s="92" t="s">
        <v>1217</v>
      </c>
      <c r="F1164" s="90"/>
      <c r="G1164" s="93">
        <v>41034.199999999997</v>
      </c>
      <c r="H1164" s="93">
        <v>41034.199999999997</v>
      </c>
      <c r="I1164" s="93">
        <v>40396.9</v>
      </c>
      <c r="J1164" s="94">
        <f t="shared" si="18"/>
        <v>98.4</v>
      </c>
    </row>
    <row r="1165" spans="1:10" ht="31.5">
      <c r="A1165" s="89" t="s">
        <v>788</v>
      </c>
      <c r="B1165" s="90">
        <v>910</v>
      </c>
      <c r="C1165" s="91">
        <v>10</v>
      </c>
      <c r="D1165" s="91">
        <v>6</v>
      </c>
      <c r="E1165" s="92" t="s">
        <v>1217</v>
      </c>
      <c r="F1165" s="90" t="s">
        <v>789</v>
      </c>
      <c r="G1165" s="95">
        <v>34016.300000000003</v>
      </c>
      <c r="H1165" s="95">
        <v>34016.300000000003</v>
      </c>
      <c r="I1165" s="95">
        <v>33819</v>
      </c>
      <c r="J1165" s="94">
        <f t="shared" si="18"/>
        <v>99.4</v>
      </c>
    </row>
    <row r="1166" spans="1:10" ht="31.5">
      <c r="A1166" s="89" t="s">
        <v>790</v>
      </c>
      <c r="B1166" s="90">
        <v>910</v>
      </c>
      <c r="C1166" s="91">
        <v>10</v>
      </c>
      <c r="D1166" s="91">
        <v>6</v>
      </c>
      <c r="E1166" s="92" t="s">
        <v>1217</v>
      </c>
      <c r="F1166" s="90" t="s">
        <v>791</v>
      </c>
      <c r="G1166" s="95">
        <v>1278</v>
      </c>
      <c r="H1166" s="95">
        <v>1278</v>
      </c>
      <c r="I1166" s="95">
        <v>1278</v>
      </c>
      <c r="J1166" s="94">
        <f t="shared" si="18"/>
        <v>100</v>
      </c>
    </row>
    <row r="1167" spans="1:10" ht="31.5">
      <c r="A1167" s="89" t="s">
        <v>792</v>
      </c>
      <c r="B1167" s="90">
        <v>910</v>
      </c>
      <c r="C1167" s="91">
        <v>10</v>
      </c>
      <c r="D1167" s="91">
        <v>6</v>
      </c>
      <c r="E1167" s="92" t="s">
        <v>1217</v>
      </c>
      <c r="F1167" s="90" t="s">
        <v>793</v>
      </c>
      <c r="G1167" s="95">
        <v>1468.4</v>
      </c>
      <c r="H1167" s="95">
        <v>1468.4</v>
      </c>
      <c r="I1167" s="95">
        <v>1468.4</v>
      </c>
      <c r="J1167" s="94">
        <f t="shared" si="18"/>
        <v>100</v>
      </c>
    </row>
    <row r="1168" spans="1:10" ht="31.5">
      <c r="A1168" s="89" t="s">
        <v>740</v>
      </c>
      <c r="B1168" s="90">
        <v>910</v>
      </c>
      <c r="C1168" s="91">
        <v>10</v>
      </c>
      <c r="D1168" s="91">
        <v>6</v>
      </c>
      <c r="E1168" s="92" t="s">
        <v>1217</v>
      </c>
      <c r="F1168" s="90" t="s">
        <v>741</v>
      </c>
      <c r="G1168" s="95">
        <v>4147.2</v>
      </c>
      <c r="H1168" s="95">
        <v>4147.2</v>
      </c>
      <c r="I1168" s="95">
        <v>3707.2</v>
      </c>
      <c r="J1168" s="94">
        <f t="shared" si="18"/>
        <v>89.4</v>
      </c>
    </row>
    <row r="1169" spans="1:10">
      <c r="A1169" s="89" t="s">
        <v>796</v>
      </c>
      <c r="B1169" s="90">
        <v>910</v>
      </c>
      <c r="C1169" s="91">
        <v>10</v>
      </c>
      <c r="D1169" s="91">
        <v>6</v>
      </c>
      <c r="E1169" s="92" t="s">
        <v>1217</v>
      </c>
      <c r="F1169" s="90" t="s">
        <v>797</v>
      </c>
      <c r="G1169" s="95">
        <v>74.3</v>
      </c>
      <c r="H1169" s="95">
        <v>74.3</v>
      </c>
      <c r="I1169" s="95">
        <v>74.3</v>
      </c>
      <c r="J1169" s="94">
        <f t="shared" si="18"/>
        <v>100</v>
      </c>
    </row>
    <row r="1170" spans="1:10">
      <c r="A1170" s="96" t="s">
        <v>1452</v>
      </c>
      <c r="B1170" s="90">
        <v>910</v>
      </c>
      <c r="C1170" s="91">
        <v>10</v>
      </c>
      <c r="D1170" s="91">
        <v>6</v>
      </c>
      <c r="E1170" s="92" t="s">
        <v>1217</v>
      </c>
      <c r="F1170" s="90" t="s">
        <v>798</v>
      </c>
      <c r="G1170" s="95">
        <v>50</v>
      </c>
      <c r="H1170" s="95">
        <v>50</v>
      </c>
      <c r="I1170" s="95">
        <v>50</v>
      </c>
      <c r="J1170" s="94">
        <f t="shared" si="18"/>
        <v>100</v>
      </c>
    </row>
    <row r="1171" spans="1:10" ht="78.75">
      <c r="A1171" s="89" t="s">
        <v>1170</v>
      </c>
      <c r="B1171" s="90">
        <v>910</v>
      </c>
      <c r="C1171" s="91">
        <v>10</v>
      </c>
      <c r="D1171" s="91">
        <v>6</v>
      </c>
      <c r="E1171" s="92" t="s">
        <v>1171</v>
      </c>
      <c r="F1171" s="90" t="s">
        <v>724</v>
      </c>
      <c r="G1171" s="93">
        <v>170</v>
      </c>
      <c r="H1171" s="93">
        <v>170</v>
      </c>
      <c r="I1171" s="93">
        <v>170</v>
      </c>
      <c r="J1171" s="94">
        <f t="shared" si="18"/>
        <v>100</v>
      </c>
    </row>
    <row r="1172" spans="1:10" ht="31.5">
      <c r="A1172" s="89" t="s">
        <v>740</v>
      </c>
      <c r="B1172" s="90">
        <v>910</v>
      </c>
      <c r="C1172" s="91">
        <v>10</v>
      </c>
      <c r="D1172" s="91">
        <v>6</v>
      </c>
      <c r="E1172" s="92" t="s">
        <v>1171</v>
      </c>
      <c r="F1172" s="90" t="s">
        <v>741</v>
      </c>
      <c r="G1172" s="95">
        <v>170</v>
      </c>
      <c r="H1172" s="95">
        <v>170</v>
      </c>
      <c r="I1172" s="95">
        <v>170</v>
      </c>
      <c r="J1172" s="94">
        <f t="shared" si="18"/>
        <v>100</v>
      </c>
    </row>
    <row r="1173" spans="1:10" ht="94.5">
      <c r="A1173" s="89" t="s">
        <v>1740</v>
      </c>
      <c r="B1173" s="90">
        <v>910</v>
      </c>
      <c r="C1173" s="91">
        <v>10</v>
      </c>
      <c r="D1173" s="91">
        <v>6</v>
      </c>
      <c r="E1173" s="92" t="s">
        <v>1218</v>
      </c>
      <c r="F1173" s="90" t="s">
        <v>724</v>
      </c>
      <c r="G1173" s="93">
        <v>200</v>
      </c>
      <c r="H1173" s="93">
        <v>200</v>
      </c>
      <c r="I1173" s="93">
        <v>200</v>
      </c>
      <c r="J1173" s="94">
        <f t="shared" si="18"/>
        <v>100</v>
      </c>
    </row>
    <row r="1174" spans="1:10" ht="31.5">
      <c r="A1174" s="89" t="s">
        <v>790</v>
      </c>
      <c r="B1174" s="90">
        <v>910</v>
      </c>
      <c r="C1174" s="91">
        <v>10</v>
      </c>
      <c r="D1174" s="91">
        <v>6</v>
      </c>
      <c r="E1174" s="92" t="s">
        <v>1218</v>
      </c>
      <c r="F1174" s="90" t="s">
        <v>791</v>
      </c>
      <c r="G1174" s="95">
        <v>100</v>
      </c>
      <c r="H1174" s="95">
        <v>100</v>
      </c>
      <c r="I1174" s="95">
        <v>100</v>
      </c>
      <c r="J1174" s="94">
        <f t="shared" si="18"/>
        <v>100</v>
      </c>
    </row>
    <row r="1175" spans="1:10" ht="31.5">
      <c r="A1175" s="89" t="s">
        <v>740</v>
      </c>
      <c r="B1175" s="90">
        <v>910</v>
      </c>
      <c r="C1175" s="91">
        <v>10</v>
      </c>
      <c r="D1175" s="91">
        <v>6</v>
      </c>
      <c r="E1175" s="92" t="s">
        <v>1218</v>
      </c>
      <c r="F1175" s="90" t="s">
        <v>741</v>
      </c>
      <c r="G1175" s="95">
        <v>100</v>
      </c>
      <c r="H1175" s="95">
        <v>100</v>
      </c>
      <c r="I1175" s="95">
        <v>100</v>
      </c>
      <c r="J1175" s="94">
        <f t="shared" si="18"/>
        <v>100</v>
      </c>
    </row>
    <row r="1176" spans="1:10" ht="94.5">
      <c r="A1176" s="89" t="s">
        <v>1741</v>
      </c>
      <c r="B1176" s="90">
        <v>910</v>
      </c>
      <c r="C1176" s="91">
        <v>10</v>
      </c>
      <c r="D1176" s="91">
        <v>6</v>
      </c>
      <c r="E1176" s="92" t="s">
        <v>1219</v>
      </c>
      <c r="F1176" s="90" t="s">
        <v>724</v>
      </c>
      <c r="G1176" s="93">
        <v>200</v>
      </c>
      <c r="H1176" s="93">
        <v>200</v>
      </c>
      <c r="I1176" s="93">
        <v>200</v>
      </c>
      <c r="J1176" s="94">
        <f t="shared" si="18"/>
        <v>100</v>
      </c>
    </row>
    <row r="1177" spans="1:10" ht="31.5">
      <c r="A1177" s="89" t="s">
        <v>790</v>
      </c>
      <c r="B1177" s="90">
        <v>910</v>
      </c>
      <c r="C1177" s="91">
        <v>10</v>
      </c>
      <c r="D1177" s="91">
        <v>6</v>
      </c>
      <c r="E1177" s="92" t="s">
        <v>1219</v>
      </c>
      <c r="F1177" s="90" t="s">
        <v>791</v>
      </c>
      <c r="G1177" s="95">
        <v>30</v>
      </c>
      <c r="H1177" s="95">
        <v>30</v>
      </c>
      <c r="I1177" s="95">
        <v>30</v>
      </c>
      <c r="J1177" s="94">
        <f t="shared" si="18"/>
        <v>100</v>
      </c>
    </row>
    <row r="1178" spans="1:10" ht="31.5">
      <c r="A1178" s="89" t="s">
        <v>740</v>
      </c>
      <c r="B1178" s="90">
        <v>910</v>
      </c>
      <c r="C1178" s="91">
        <v>10</v>
      </c>
      <c r="D1178" s="91">
        <v>6</v>
      </c>
      <c r="E1178" s="92" t="s">
        <v>1219</v>
      </c>
      <c r="F1178" s="90" t="s">
        <v>741</v>
      </c>
      <c r="G1178" s="95">
        <v>170</v>
      </c>
      <c r="H1178" s="95">
        <v>170</v>
      </c>
      <c r="I1178" s="95">
        <v>170</v>
      </c>
      <c r="J1178" s="94">
        <f t="shared" si="18"/>
        <v>100</v>
      </c>
    </row>
    <row r="1179" spans="1:10" ht="94.5">
      <c r="A1179" s="89" t="s">
        <v>1220</v>
      </c>
      <c r="B1179" s="90">
        <v>910</v>
      </c>
      <c r="C1179" s="91">
        <v>10</v>
      </c>
      <c r="D1179" s="91">
        <v>6</v>
      </c>
      <c r="E1179" s="92" t="s">
        <v>1221</v>
      </c>
      <c r="F1179" s="90" t="s">
        <v>724</v>
      </c>
      <c r="G1179" s="93">
        <v>7218</v>
      </c>
      <c r="H1179" s="93">
        <v>7218</v>
      </c>
      <c r="I1179" s="93">
        <v>7218</v>
      </c>
      <c r="J1179" s="94">
        <f t="shared" ref="J1179:J1261" si="19">I1179*100/H1179</f>
        <v>100</v>
      </c>
    </row>
    <row r="1180" spans="1:10" ht="31.5">
      <c r="A1180" s="89" t="s">
        <v>876</v>
      </c>
      <c r="B1180" s="90">
        <v>910</v>
      </c>
      <c r="C1180" s="91">
        <v>10</v>
      </c>
      <c r="D1180" s="91">
        <v>6</v>
      </c>
      <c r="E1180" s="92" t="s">
        <v>1221</v>
      </c>
      <c r="F1180" s="90" t="s">
        <v>877</v>
      </c>
      <c r="G1180" s="95">
        <v>7218</v>
      </c>
      <c r="H1180" s="95">
        <v>7218</v>
      </c>
      <c r="I1180" s="95">
        <v>7218</v>
      </c>
      <c r="J1180" s="94">
        <f t="shared" si="19"/>
        <v>100</v>
      </c>
    </row>
    <row r="1181" spans="1:10" ht="63">
      <c r="A1181" s="89" t="s">
        <v>1222</v>
      </c>
      <c r="B1181" s="90">
        <v>910</v>
      </c>
      <c r="C1181" s="91">
        <v>10</v>
      </c>
      <c r="D1181" s="91">
        <v>6</v>
      </c>
      <c r="E1181" s="92" t="s">
        <v>1223</v>
      </c>
      <c r="F1181" s="90" t="s">
        <v>724</v>
      </c>
      <c r="G1181" s="93">
        <v>320</v>
      </c>
      <c r="H1181" s="93">
        <v>320</v>
      </c>
      <c r="I1181" s="93">
        <v>320</v>
      </c>
      <c r="J1181" s="94">
        <f t="shared" si="19"/>
        <v>100</v>
      </c>
    </row>
    <row r="1182" spans="1:10" ht="31.5">
      <c r="A1182" s="89" t="s">
        <v>790</v>
      </c>
      <c r="B1182" s="90">
        <v>910</v>
      </c>
      <c r="C1182" s="91">
        <v>10</v>
      </c>
      <c r="D1182" s="91">
        <v>6</v>
      </c>
      <c r="E1182" s="92" t="s">
        <v>1223</v>
      </c>
      <c r="F1182" s="90" t="s">
        <v>791</v>
      </c>
      <c r="G1182" s="95">
        <v>88.5</v>
      </c>
      <c r="H1182" s="95">
        <v>88.5</v>
      </c>
      <c r="I1182" s="95">
        <v>88.5</v>
      </c>
      <c r="J1182" s="94">
        <f t="shared" si="19"/>
        <v>100</v>
      </c>
    </row>
    <row r="1183" spans="1:10" ht="31.5">
      <c r="A1183" s="89" t="s">
        <v>740</v>
      </c>
      <c r="B1183" s="90">
        <v>910</v>
      </c>
      <c r="C1183" s="91">
        <v>10</v>
      </c>
      <c r="D1183" s="91">
        <v>6</v>
      </c>
      <c r="E1183" s="92" t="s">
        <v>1223</v>
      </c>
      <c r="F1183" s="90" t="s">
        <v>741</v>
      </c>
      <c r="G1183" s="95">
        <v>231.5</v>
      </c>
      <c r="H1183" s="95">
        <v>231.5</v>
      </c>
      <c r="I1183" s="95">
        <v>231.5</v>
      </c>
      <c r="J1183" s="94">
        <f t="shared" si="19"/>
        <v>100</v>
      </c>
    </row>
    <row r="1184" spans="1:10" ht="63">
      <c r="A1184" s="89" t="s">
        <v>1224</v>
      </c>
      <c r="B1184" s="90">
        <v>910</v>
      </c>
      <c r="C1184" s="91">
        <v>10</v>
      </c>
      <c r="D1184" s="91">
        <v>6</v>
      </c>
      <c r="E1184" s="92" t="s">
        <v>1225</v>
      </c>
      <c r="F1184" s="90" t="s">
        <v>724</v>
      </c>
      <c r="G1184" s="93"/>
      <c r="H1184" s="93">
        <v>109.8</v>
      </c>
      <c r="I1184" s="93">
        <v>0</v>
      </c>
      <c r="J1184" s="94">
        <f t="shared" si="19"/>
        <v>0</v>
      </c>
    </row>
    <row r="1185" spans="1:10" ht="31.5">
      <c r="A1185" s="89" t="s">
        <v>728</v>
      </c>
      <c r="B1185" s="90">
        <v>910</v>
      </c>
      <c r="C1185" s="91">
        <v>10</v>
      </c>
      <c r="D1185" s="91">
        <v>6</v>
      </c>
      <c r="E1185" s="92" t="s">
        <v>1225</v>
      </c>
      <c r="F1185" s="90" t="s">
        <v>729</v>
      </c>
      <c r="G1185" s="95"/>
      <c r="H1185" s="95">
        <v>109.8</v>
      </c>
      <c r="I1185" s="95">
        <v>0</v>
      </c>
      <c r="J1185" s="94">
        <f t="shared" si="19"/>
        <v>0</v>
      </c>
    </row>
    <row r="1186" spans="1:10" ht="31.5">
      <c r="A1186" s="89" t="s">
        <v>1461</v>
      </c>
      <c r="B1186" s="90">
        <v>910</v>
      </c>
      <c r="C1186" s="91">
        <v>10</v>
      </c>
      <c r="D1186" s="91">
        <v>6</v>
      </c>
      <c r="E1186" s="92" t="s">
        <v>836</v>
      </c>
      <c r="F1186" s="90" t="s">
        <v>724</v>
      </c>
      <c r="G1186" s="93">
        <v>270</v>
      </c>
      <c r="H1186" s="93">
        <v>270</v>
      </c>
      <c r="I1186" s="93">
        <v>270</v>
      </c>
      <c r="J1186" s="94">
        <f t="shared" si="19"/>
        <v>100</v>
      </c>
    </row>
    <row r="1187" spans="1:10" ht="94.5">
      <c r="A1187" s="89" t="s">
        <v>828</v>
      </c>
      <c r="B1187" s="90">
        <v>910</v>
      </c>
      <c r="C1187" s="91">
        <v>10</v>
      </c>
      <c r="D1187" s="91">
        <v>6</v>
      </c>
      <c r="E1187" s="92" t="s">
        <v>836</v>
      </c>
      <c r="F1187" s="90" t="s">
        <v>829</v>
      </c>
      <c r="G1187" s="95">
        <v>270</v>
      </c>
      <c r="H1187" s="95">
        <v>270</v>
      </c>
      <c r="I1187" s="95">
        <v>270</v>
      </c>
      <c r="J1187" s="94">
        <f t="shared" si="19"/>
        <v>100</v>
      </c>
    </row>
    <row r="1188" spans="1:10">
      <c r="A1188" s="89" t="s">
        <v>1462</v>
      </c>
      <c r="B1188" s="90">
        <v>910</v>
      </c>
      <c r="C1188" s="91"/>
      <c r="D1188" s="91"/>
      <c r="E1188" s="92"/>
      <c r="F1188" s="90"/>
      <c r="G1188" s="93">
        <v>76756</v>
      </c>
      <c r="H1188" s="93">
        <v>76756</v>
      </c>
      <c r="I1188" s="93">
        <v>75447.5</v>
      </c>
      <c r="J1188" s="94">
        <f t="shared" si="19"/>
        <v>98.3</v>
      </c>
    </row>
    <row r="1189" spans="1:10">
      <c r="A1189" s="89" t="s">
        <v>725</v>
      </c>
      <c r="B1189" s="90">
        <v>910</v>
      </c>
      <c r="C1189" s="91">
        <v>7</v>
      </c>
      <c r="D1189" s="91"/>
      <c r="E1189" s="92"/>
      <c r="F1189" s="90"/>
      <c r="G1189" s="93">
        <v>23069.599999999999</v>
      </c>
      <c r="H1189" s="93">
        <v>23069.599999999999</v>
      </c>
      <c r="I1189" s="93">
        <v>23069.599999999999</v>
      </c>
      <c r="J1189" s="94">
        <f t="shared" si="19"/>
        <v>100</v>
      </c>
    </row>
    <row r="1190" spans="1:10">
      <c r="A1190" s="89" t="s">
        <v>696</v>
      </c>
      <c r="B1190" s="90">
        <v>910</v>
      </c>
      <c r="C1190" s="91">
        <v>7</v>
      </c>
      <c r="D1190" s="91">
        <v>7</v>
      </c>
      <c r="E1190" s="92"/>
      <c r="F1190" s="90"/>
      <c r="G1190" s="93">
        <v>23069.599999999999</v>
      </c>
      <c r="H1190" s="93">
        <v>23069.599999999999</v>
      </c>
      <c r="I1190" s="93">
        <v>23069.599999999999</v>
      </c>
      <c r="J1190" s="94">
        <f t="shared" si="19"/>
        <v>100</v>
      </c>
    </row>
    <row r="1191" spans="1:10" ht="94.5">
      <c r="A1191" s="96" t="s">
        <v>1742</v>
      </c>
      <c r="B1191" s="90">
        <v>910</v>
      </c>
      <c r="C1191" s="91">
        <v>7</v>
      </c>
      <c r="D1191" s="91">
        <v>7</v>
      </c>
      <c r="E1191" s="92" t="s">
        <v>1149</v>
      </c>
      <c r="F1191" s="90" t="s">
        <v>724</v>
      </c>
      <c r="G1191" s="93">
        <v>23069.599999999999</v>
      </c>
      <c r="H1191" s="93">
        <v>23069.599999999999</v>
      </c>
      <c r="I1191" s="93">
        <v>23069.599999999999</v>
      </c>
      <c r="J1191" s="94">
        <f t="shared" si="19"/>
        <v>100</v>
      </c>
    </row>
    <row r="1192" spans="1:10">
      <c r="A1192" s="89" t="s">
        <v>913</v>
      </c>
      <c r="B1192" s="90">
        <v>910</v>
      </c>
      <c r="C1192" s="91">
        <v>7</v>
      </c>
      <c r="D1192" s="91">
        <v>7</v>
      </c>
      <c r="E1192" s="92" t="s">
        <v>1149</v>
      </c>
      <c r="F1192" s="90" t="s">
        <v>914</v>
      </c>
      <c r="G1192" s="95">
        <v>23069.599999999999</v>
      </c>
      <c r="H1192" s="95">
        <v>23069.599999999999</v>
      </c>
      <c r="I1192" s="95">
        <v>23069.599999999999</v>
      </c>
      <c r="J1192" s="94">
        <f t="shared" si="19"/>
        <v>100</v>
      </c>
    </row>
    <row r="1193" spans="1:10">
      <c r="A1193" s="89" t="s">
        <v>951</v>
      </c>
      <c r="B1193" s="90">
        <v>910</v>
      </c>
      <c r="C1193" s="91">
        <v>10</v>
      </c>
      <c r="D1193" s="91" t="s">
        <v>724</v>
      </c>
      <c r="E1193" s="92"/>
      <c r="F1193" s="90"/>
      <c r="G1193" s="93">
        <v>51946.400000000001</v>
      </c>
      <c r="H1193" s="93">
        <v>51946.400000000001</v>
      </c>
      <c r="I1193" s="93">
        <v>50637.9</v>
      </c>
      <c r="J1193" s="94">
        <f t="shared" si="19"/>
        <v>97.5</v>
      </c>
    </row>
    <row r="1194" spans="1:10">
      <c r="A1194" s="89" t="s">
        <v>707</v>
      </c>
      <c r="B1194" s="90">
        <v>910</v>
      </c>
      <c r="C1194" s="91">
        <v>10</v>
      </c>
      <c r="D1194" s="91">
        <v>1</v>
      </c>
      <c r="E1194" s="92"/>
      <c r="F1194" s="90"/>
      <c r="G1194" s="93">
        <v>9151.4</v>
      </c>
      <c r="H1194" s="93">
        <v>9151.4</v>
      </c>
      <c r="I1194" s="93">
        <v>8837.7999999999993</v>
      </c>
      <c r="J1194" s="94">
        <f t="shared" si="19"/>
        <v>96.6</v>
      </c>
    </row>
    <row r="1195" spans="1:10" ht="94.5">
      <c r="A1195" s="89" t="s">
        <v>1733</v>
      </c>
      <c r="B1195" s="90">
        <v>910</v>
      </c>
      <c r="C1195" s="91">
        <v>10</v>
      </c>
      <c r="D1195" s="91">
        <v>1</v>
      </c>
      <c r="E1195" s="92" t="s">
        <v>1323</v>
      </c>
      <c r="F1195" s="90" t="s">
        <v>724</v>
      </c>
      <c r="G1195" s="93">
        <v>9151.4</v>
      </c>
      <c r="H1195" s="93">
        <v>9151.4</v>
      </c>
      <c r="I1195" s="93">
        <v>8837.7999999999993</v>
      </c>
      <c r="J1195" s="94">
        <f t="shared" si="19"/>
        <v>96.6</v>
      </c>
    </row>
    <row r="1196" spans="1:10" ht="31.5">
      <c r="A1196" s="89" t="s">
        <v>1324</v>
      </c>
      <c r="B1196" s="90">
        <v>910</v>
      </c>
      <c r="C1196" s="91">
        <v>10</v>
      </c>
      <c r="D1196" s="91">
        <v>1</v>
      </c>
      <c r="E1196" s="92" t="s">
        <v>1323</v>
      </c>
      <c r="F1196" s="90" t="s">
        <v>1325</v>
      </c>
      <c r="G1196" s="95">
        <v>9151.4</v>
      </c>
      <c r="H1196" s="95">
        <v>9151.4</v>
      </c>
      <c r="I1196" s="95">
        <v>8837.7999999999993</v>
      </c>
      <c r="J1196" s="94">
        <f t="shared" si="19"/>
        <v>96.6</v>
      </c>
    </row>
    <row r="1197" spans="1:10">
      <c r="A1197" s="89" t="s">
        <v>709</v>
      </c>
      <c r="B1197" s="90">
        <v>910</v>
      </c>
      <c r="C1197" s="91">
        <v>10</v>
      </c>
      <c r="D1197" s="91">
        <v>3</v>
      </c>
      <c r="E1197" s="92"/>
      <c r="F1197" s="90"/>
      <c r="G1197" s="93">
        <v>41812</v>
      </c>
      <c r="H1197" s="93">
        <v>41812</v>
      </c>
      <c r="I1197" s="93">
        <v>40817.1</v>
      </c>
      <c r="J1197" s="94">
        <f t="shared" si="19"/>
        <v>97.6</v>
      </c>
    </row>
    <row r="1198" spans="1:10" ht="157.5">
      <c r="A1198" s="89" t="s">
        <v>1197</v>
      </c>
      <c r="B1198" s="90">
        <v>910</v>
      </c>
      <c r="C1198" s="91">
        <v>10</v>
      </c>
      <c r="D1198" s="91">
        <v>3</v>
      </c>
      <c r="E1198" s="92" t="s">
        <v>1198</v>
      </c>
      <c r="F1198" s="90" t="s">
        <v>724</v>
      </c>
      <c r="G1198" s="93">
        <v>31057.4</v>
      </c>
      <c r="H1198" s="93">
        <v>31057.4</v>
      </c>
      <c r="I1198" s="93">
        <v>30460.5</v>
      </c>
      <c r="J1198" s="94">
        <f t="shared" si="19"/>
        <v>98.1</v>
      </c>
    </row>
    <row r="1199" spans="1:10">
      <c r="A1199" s="89" t="s">
        <v>913</v>
      </c>
      <c r="B1199" s="90">
        <v>910</v>
      </c>
      <c r="C1199" s="91">
        <v>10</v>
      </c>
      <c r="D1199" s="91">
        <v>3</v>
      </c>
      <c r="E1199" s="92" t="s">
        <v>1198</v>
      </c>
      <c r="F1199" s="90" t="s">
        <v>914</v>
      </c>
      <c r="G1199" s="95">
        <v>31057.4</v>
      </c>
      <c r="H1199" s="95">
        <v>31057.4</v>
      </c>
      <c r="I1199" s="95">
        <v>30460.5</v>
      </c>
      <c r="J1199" s="94">
        <f t="shared" si="19"/>
        <v>98.1</v>
      </c>
    </row>
    <row r="1200" spans="1:10" ht="141.75">
      <c r="A1200" s="89" t="s">
        <v>1743</v>
      </c>
      <c r="B1200" s="90">
        <v>910</v>
      </c>
      <c r="C1200" s="91">
        <v>10</v>
      </c>
      <c r="D1200" s="91">
        <v>3</v>
      </c>
      <c r="E1200" s="92" t="s">
        <v>1199</v>
      </c>
      <c r="F1200" s="90" t="s">
        <v>724</v>
      </c>
      <c r="G1200" s="93">
        <v>10754.6</v>
      </c>
      <c r="H1200" s="93">
        <v>10754.6</v>
      </c>
      <c r="I1200" s="93">
        <v>10356.6</v>
      </c>
      <c r="J1200" s="94">
        <f t="shared" si="19"/>
        <v>96.3</v>
      </c>
    </row>
    <row r="1201" spans="1:10">
      <c r="A1201" s="89" t="s">
        <v>913</v>
      </c>
      <c r="B1201" s="90">
        <v>910</v>
      </c>
      <c r="C1201" s="91">
        <v>10</v>
      </c>
      <c r="D1201" s="91">
        <v>3</v>
      </c>
      <c r="E1201" s="92" t="s">
        <v>1199</v>
      </c>
      <c r="F1201" s="90" t="s">
        <v>914</v>
      </c>
      <c r="G1201" s="95">
        <v>10754.6</v>
      </c>
      <c r="H1201" s="95">
        <v>10754.6</v>
      </c>
      <c r="I1201" s="95">
        <v>10356.6</v>
      </c>
      <c r="J1201" s="94">
        <f t="shared" si="19"/>
        <v>96.3</v>
      </c>
    </row>
    <row r="1202" spans="1:10">
      <c r="A1202" s="89" t="s">
        <v>711</v>
      </c>
      <c r="B1202" s="90">
        <v>910</v>
      </c>
      <c r="C1202" s="91">
        <v>10</v>
      </c>
      <c r="D1202" s="91">
        <v>6</v>
      </c>
      <c r="E1202" s="92"/>
      <c r="F1202" s="90"/>
      <c r="G1202" s="93">
        <v>983</v>
      </c>
      <c r="H1202" s="93">
        <v>983</v>
      </c>
      <c r="I1202" s="93">
        <v>983</v>
      </c>
      <c r="J1202" s="94">
        <f t="shared" si="19"/>
        <v>100</v>
      </c>
    </row>
    <row r="1203" spans="1:10" ht="94.5">
      <c r="A1203" s="89" t="s">
        <v>1744</v>
      </c>
      <c r="B1203" s="90">
        <v>910</v>
      </c>
      <c r="C1203" s="91">
        <v>10</v>
      </c>
      <c r="D1203" s="91">
        <v>6</v>
      </c>
      <c r="E1203" s="92" t="s">
        <v>1745</v>
      </c>
      <c r="F1203" s="90" t="s">
        <v>724</v>
      </c>
      <c r="G1203" s="93">
        <v>983</v>
      </c>
      <c r="H1203" s="93">
        <v>983</v>
      </c>
      <c r="I1203" s="93">
        <v>983</v>
      </c>
      <c r="J1203" s="94">
        <f t="shared" si="19"/>
        <v>100</v>
      </c>
    </row>
    <row r="1204" spans="1:10">
      <c r="A1204" s="89" t="s">
        <v>913</v>
      </c>
      <c r="B1204" s="90">
        <v>910</v>
      </c>
      <c r="C1204" s="91">
        <v>10</v>
      </c>
      <c r="D1204" s="91">
        <v>6</v>
      </c>
      <c r="E1204" s="92" t="s">
        <v>1745</v>
      </c>
      <c r="F1204" s="90" t="s">
        <v>914</v>
      </c>
      <c r="G1204" s="95">
        <v>983</v>
      </c>
      <c r="H1204" s="95">
        <v>983</v>
      </c>
      <c r="I1204" s="95">
        <v>983</v>
      </c>
      <c r="J1204" s="94">
        <f t="shared" si="19"/>
        <v>100</v>
      </c>
    </row>
    <row r="1205" spans="1:10" ht="47.25">
      <c r="A1205" s="100" t="s">
        <v>1637</v>
      </c>
      <c r="B1205" s="90">
        <v>910</v>
      </c>
      <c r="C1205" s="91">
        <v>14</v>
      </c>
      <c r="D1205" s="91" t="s">
        <v>724</v>
      </c>
      <c r="E1205" s="92" t="s">
        <v>724</v>
      </c>
      <c r="F1205" s="90" t="s">
        <v>724</v>
      </c>
      <c r="G1205" s="93">
        <v>1740</v>
      </c>
      <c r="H1205" s="93">
        <v>1740</v>
      </c>
      <c r="I1205" s="93">
        <v>1740</v>
      </c>
      <c r="J1205" s="94">
        <f t="shared" si="19"/>
        <v>100</v>
      </c>
    </row>
    <row r="1206" spans="1:10">
      <c r="A1206" s="89" t="s">
        <v>720</v>
      </c>
      <c r="B1206" s="90">
        <v>910</v>
      </c>
      <c r="C1206" s="91">
        <v>14</v>
      </c>
      <c r="D1206" s="91">
        <v>3</v>
      </c>
      <c r="E1206" s="92" t="s">
        <v>724</v>
      </c>
      <c r="F1206" s="90" t="s">
        <v>724</v>
      </c>
      <c r="G1206" s="93">
        <v>1740</v>
      </c>
      <c r="H1206" s="93">
        <v>1740</v>
      </c>
      <c r="I1206" s="93">
        <v>1740</v>
      </c>
      <c r="J1206" s="94">
        <f t="shared" si="19"/>
        <v>100</v>
      </c>
    </row>
    <row r="1207" spans="1:10" ht="63">
      <c r="A1207" s="89" t="s">
        <v>1226</v>
      </c>
      <c r="B1207" s="90">
        <v>910</v>
      </c>
      <c r="C1207" s="91">
        <v>14</v>
      </c>
      <c r="D1207" s="91">
        <v>3</v>
      </c>
      <c r="E1207" s="92" t="s">
        <v>1227</v>
      </c>
      <c r="F1207" s="90" t="s">
        <v>724</v>
      </c>
      <c r="G1207" s="93">
        <v>1740</v>
      </c>
      <c r="H1207" s="93">
        <v>1740</v>
      </c>
      <c r="I1207" s="93">
        <v>1740</v>
      </c>
      <c r="J1207" s="94">
        <f t="shared" si="19"/>
        <v>100</v>
      </c>
    </row>
    <row r="1208" spans="1:10">
      <c r="A1208" s="96" t="s">
        <v>42</v>
      </c>
      <c r="B1208" s="90">
        <v>910</v>
      </c>
      <c r="C1208" s="91">
        <v>14</v>
      </c>
      <c r="D1208" s="91">
        <v>3</v>
      </c>
      <c r="E1208" s="92" t="s">
        <v>1227</v>
      </c>
      <c r="F1208" s="90" t="s">
        <v>1064</v>
      </c>
      <c r="G1208" s="95">
        <v>1740</v>
      </c>
      <c r="H1208" s="95">
        <v>1740</v>
      </c>
      <c r="I1208" s="95">
        <v>1740</v>
      </c>
      <c r="J1208" s="94">
        <f t="shared" si="19"/>
        <v>100</v>
      </c>
    </row>
    <row r="1209" spans="1:10">
      <c r="A1209" s="89" t="s">
        <v>586</v>
      </c>
      <c r="B1209" s="90">
        <v>911</v>
      </c>
      <c r="C1209" s="91" t="s">
        <v>724</v>
      </c>
      <c r="D1209" s="91" t="s">
        <v>724</v>
      </c>
      <c r="E1209" s="92" t="s">
        <v>724</v>
      </c>
      <c r="F1209" s="90" t="s">
        <v>724</v>
      </c>
      <c r="G1209" s="93">
        <v>797</v>
      </c>
      <c r="H1209" s="93">
        <v>797</v>
      </c>
      <c r="I1209" s="93">
        <v>797</v>
      </c>
      <c r="J1209" s="94">
        <f t="shared" si="19"/>
        <v>100</v>
      </c>
    </row>
    <row r="1210" spans="1:10">
      <c r="A1210" s="89" t="s">
        <v>837</v>
      </c>
      <c r="B1210" s="90">
        <v>911</v>
      </c>
      <c r="C1210" s="91">
        <v>1</v>
      </c>
      <c r="D1210" s="91" t="s">
        <v>724</v>
      </c>
      <c r="E1210" s="92" t="s">
        <v>724</v>
      </c>
      <c r="F1210" s="90" t="s">
        <v>724</v>
      </c>
      <c r="G1210" s="93">
        <v>797</v>
      </c>
      <c r="H1210" s="93">
        <v>797</v>
      </c>
      <c r="I1210" s="93">
        <v>797</v>
      </c>
      <c r="J1210" s="94">
        <f t="shared" si="19"/>
        <v>100</v>
      </c>
    </row>
    <row r="1211" spans="1:10">
      <c r="A1211" s="89" t="s">
        <v>667</v>
      </c>
      <c r="B1211" s="90">
        <v>911</v>
      </c>
      <c r="C1211" s="91">
        <v>1</v>
      </c>
      <c r="D1211" s="91">
        <v>13</v>
      </c>
      <c r="E1211" s="92" t="s">
        <v>724</v>
      </c>
      <c r="F1211" s="90" t="s">
        <v>724</v>
      </c>
      <c r="G1211" s="93">
        <v>797</v>
      </c>
      <c r="H1211" s="93">
        <v>797</v>
      </c>
      <c r="I1211" s="93">
        <v>797</v>
      </c>
      <c r="J1211" s="94">
        <f t="shared" si="19"/>
        <v>100</v>
      </c>
    </row>
    <row r="1212" spans="1:10" ht="47.25">
      <c r="A1212" s="89" t="s">
        <v>1746</v>
      </c>
      <c r="B1212" s="90">
        <v>911</v>
      </c>
      <c r="C1212" s="91">
        <v>1</v>
      </c>
      <c r="D1212" s="91">
        <v>13</v>
      </c>
      <c r="E1212" s="92" t="s">
        <v>1228</v>
      </c>
      <c r="F1212" s="90"/>
      <c r="G1212" s="93">
        <v>797</v>
      </c>
      <c r="H1212" s="93">
        <v>797</v>
      </c>
      <c r="I1212" s="93">
        <v>797</v>
      </c>
      <c r="J1212" s="94">
        <f t="shared" si="19"/>
        <v>100</v>
      </c>
    </row>
    <row r="1213" spans="1:10" ht="31.5">
      <c r="A1213" s="89" t="s">
        <v>788</v>
      </c>
      <c r="B1213" s="90">
        <v>911</v>
      </c>
      <c r="C1213" s="91">
        <v>1</v>
      </c>
      <c r="D1213" s="91">
        <v>13</v>
      </c>
      <c r="E1213" s="92" t="s">
        <v>1228</v>
      </c>
      <c r="F1213" s="90" t="s">
        <v>789</v>
      </c>
      <c r="G1213" s="95">
        <v>797</v>
      </c>
      <c r="H1213" s="95">
        <v>797</v>
      </c>
      <c r="I1213" s="95">
        <v>797</v>
      </c>
      <c r="J1213" s="94">
        <f t="shared" si="19"/>
        <v>100</v>
      </c>
    </row>
    <row r="1214" spans="1:10">
      <c r="A1214" s="89" t="s">
        <v>590</v>
      </c>
      <c r="B1214" s="90">
        <v>912</v>
      </c>
      <c r="C1214" s="91" t="s">
        <v>724</v>
      </c>
      <c r="D1214" s="91" t="s">
        <v>724</v>
      </c>
      <c r="E1214" s="92" t="s">
        <v>724</v>
      </c>
      <c r="F1214" s="90" t="s">
        <v>724</v>
      </c>
      <c r="G1214" s="93">
        <v>34.799999999999997</v>
      </c>
      <c r="H1214" s="93">
        <v>34.799999999999997</v>
      </c>
      <c r="I1214" s="93">
        <v>34.799999999999997</v>
      </c>
      <c r="J1214" s="94">
        <f t="shared" si="19"/>
        <v>100</v>
      </c>
    </row>
    <row r="1215" spans="1:10">
      <c r="A1215" s="89" t="s">
        <v>837</v>
      </c>
      <c r="B1215" s="90">
        <v>912</v>
      </c>
      <c r="C1215" s="91">
        <v>1</v>
      </c>
      <c r="D1215" s="91" t="s">
        <v>724</v>
      </c>
      <c r="E1215" s="92" t="s">
        <v>724</v>
      </c>
      <c r="F1215" s="90" t="s">
        <v>724</v>
      </c>
      <c r="G1215" s="93">
        <v>34.799999999999997</v>
      </c>
      <c r="H1215" s="93">
        <v>34.799999999999997</v>
      </c>
      <c r="I1215" s="93">
        <v>34.799999999999997</v>
      </c>
      <c r="J1215" s="94">
        <f t="shared" si="19"/>
        <v>100</v>
      </c>
    </row>
    <row r="1216" spans="1:10">
      <c r="A1216" s="89" t="s">
        <v>667</v>
      </c>
      <c r="B1216" s="90">
        <v>912</v>
      </c>
      <c r="C1216" s="91">
        <v>1</v>
      </c>
      <c r="D1216" s="91">
        <v>13</v>
      </c>
      <c r="E1216" s="92" t="s">
        <v>724</v>
      </c>
      <c r="F1216" s="90" t="s">
        <v>724</v>
      </c>
      <c r="G1216" s="93">
        <v>34.799999999999997</v>
      </c>
      <c r="H1216" s="93">
        <v>34.799999999999997</v>
      </c>
      <c r="I1216" s="93">
        <v>34.799999999999997</v>
      </c>
      <c r="J1216" s="94">
        <f t="shared" si="19"/>
        <v>100</v>
      </c>
    </row>
    <row r="1217" spans="1:10" ht="78.75">
      <c r="A1217" s="89" t="s">
        <v>1230</v>
      </c>
      <c r="B1217" s="90">
        <v>912</v>
      </c>
      <c r="C1217" s="91">
        <v>1</v>
      </c>
      <c r="D1217" s="91">
        <v>13</v>
      </c>
      <c r="E1217" s="92" t="s">
        <v>1231</v>
      </c>
      <c r="F1217" s="90"/>
      <c r="G1217" s="93">
        <v>34.799999999999997</v>
      </c>
      <c r="H1217" s="93">
        <v>34.799999999999997</v>
      </c>
      <c r="I1217" s="93">
        <v>34.799999999999997</v>
      </c>
      <c r="J1217" s="94">
        <f t="shared" si="19"/>
        <v>100</v>
      </c>
    </row>
    <row r="1218" spans="1:10" ht="31.5">
      <c r="A1218" s="89" t="s">
        <v>788</v>
      </c>
      <c r="B1218" s="90">
        <v>912</v>
      </c>
      <c r="C1218" s="91">
        <v>1</v>
      </c>
      <c r="D1218" s="91">
        <v>13</v>
      </c>
      <c r="E1218" s="92" t="s">
        <v>1231</v>
      </c>
      <c r="F1218" s="90" t="s">
        <v>789</v>
      </c>
      <c r="G1218" s="95">
        <v>34.799999999999997</v>
      </c>
      <c r="H1218" s="95">
        <v>34.799999999999997</v>
      </c>
      <c r="I1218" s="95">
        <v>34.799999999999997</v>
      </c>
      <c r="J1218" s="94">
        <f t="shared" si="19"/>
        <v>100</v>
      </c>
    </row>
    <row r="1219" spans="1:10" ht="31.5">
      <c r="A1219" s="89" t="s">
        <v>598</v>
      </c>
      <c r="B1219" s="90">
        <v>913</v>
      </c>
      <c r="C1219" s="91" t="s">
        <v>724</v>
      </c>
      <c r="D1219" s="91" t="s">
        <v>724</v>
      </c>
      <c r="E1219" s="92" t="s">
        <v>724</v>
      </c>
      <c r="F1219" s="90" t="s">
        <v>724</v>
      </c>
      <c r="G1219" s="93">
        <v>94780.6</v>
      </c>
      <c r="H1219" s="93">
        <v>95558.9</v>
      </c>
      <c r="I1219" s="93">
        <v>95162.1</v>
      </c>
      <c r="J1219" s="94">
        <f t="shared" si="19"/>
        <v>99.6</v>
      </c>
    </row>
    <row r="1220" spans="1:10">
      <c r="A1220" s="89" t="s">
        <v>837</v>
      </c>
      <c r="B1220" s="90">
        <v>913</v>
      </c>
      <c r="C1220" s="91">
        <v>1</v>
      </c>
      <c r="D1220" s="91" t="s">
        <v>724</v>
      </c>
      <c r="E1220" s="92" t="s">
        <v>724</v>
      </c>
      <c r="F1220" s="90" t="s">
        <v>724</v>
      </c>
      <c r="G1220" s="93">
        <v>1081.5999999999999</v>
      </c>
      <c r="H1220" s="93">
        <v>1860</v>
      </c>
      <c r="I1220" s="93">
        <v>1502.4</v>
      </c>
      <c r="J1220" s="94">
        <f t="shared" si="19"/>
        <v>80.8</v>
      </c>
    </row>
    <row r="1221" spans="1:10">
      <c r="A1221" s="89" t="s">
        <v>667</v>
      </c>
      <c r="B1221" s="90">
        <v>913</v>
      </c>
      <c r="C1221" s="91">
        <v>1</v>
      </c>
      <c r="D1221" s="91">
        <v>13</v>
      </c>
      <c r="E1221" s="92" t="s">
        <v>724</v>
      </c>
      <c r="F1221" s="90" t="s">
        <v>724</v>
      </c>
      <c r="G1221" s="93">
        <v>1081.5999999999999</v>
      </c>
      <c r="H1221" s="93">
        <v>1860</v>
      </c>
      <c r="I1221" s="93">
        <v>1502.4</v>
      </c>
      <c r="J1221" s="94">
        <f t="shared" si="19"/>
        <v>80.8</v>
      </c>
    </row>
    <row r="1222" spans="1:10" ht="63">
      <c r="A1222" s="89" t="s">
        <v>1226</v>
      </c>
      <c r="B1222" s="90">
        <v>913</v>
      </c>
      <c r="C1222" s="91">
        <v>1</v>
      </c>
      <c r="D1222" s="91">
        <v>13</v>
      </c>
      <c r="E1222" s="92" t="s">
        <v>1227</v>
      </c>
      <c r="F1222" s="90" t="s">
        <v>724</v>
      </c>
      <c r="G1222" s="93">
        <v>1081.5999999999999</v>
      </c>
      <c r="H1222" s="93">
        <v>1860</v>
      </c>
      <c r="I1222" s="93">
        <v>1502.4</v>
      </c>
      <c r="J1222" s="94">
        <f t="shared" si="19"/>
        <v>80.8</v>
      </c>
    </row>
    <row r="1223" spans="1:10">
      <c r="A1223" s="89" t="s">
        <v>779</v>
      </c>
      <c r="B1223" s="90">
        <v>913</v>
      </c>
      <c r="C1223" s="91">
        <v>1</v>
      </c>
      <c r="D1223" s="91">
        <v>13</v>
      </c>
      <c r="E1223" s="92" t="s">
        <v>1227</v>
      </c>
      <c r="F1223" s="90" t="s">
        <v>780</v>
      </c>
      <c r="G1223" s="95">
        <v>1081.5999999999999</v>
      </c>
      <c r="H1223" s="95">
        <v>1860</v>
      </c>
      <c r="I1223" s="95">
        <v>1502.4</v>
      </c>
      <c r="J1223" s="94">
        <f t="shared" si="19"/>
        <v>80.8</v>
      </c>
    </row>
    <row r="1224" spans="1:10">
      <c r="A1224" s="89" t="s">
        <v>725</v>
      </c>
      <c r="B1224" s="90">
        <v>913</v>
      </c>
      <c r="C1224" s="91">
        <v>7</v>
      </c>
      <c r="D1224" s="91" t="s">
        <v>724</v>
      </c>
      <c r="E1224" s="92" t="s">
        <v>724</v>
      </c>
      <c r="F1224" s="90" t="s">
        <v>724</v>
      </c>
      <c r="G1224" s="93">
        <v>29811.599999999999</v>
      </c>
      <c r="H1224" s="93">
        <v>29811.5</v>
      </c>
      <c r="I1224" s="93">
        <v>29811.5</v>
      </c>
      <c r="J1224" s="94">
        <f t="shared" si="19"/>
        <v>100</v>
      </c>
    </row>
    <row r="1225" spans="1:10">
      <c r="A1225" s="89" t="s">
        <v>693</v>
      </c>
      <c r="B1225" s="90">
        <v>913</v>
      </c>
      <c r="C1225" s="91">
        <v>7</v>
      </c>
      <c r="D1225" s="91">
        <v>2</v>
      </c>
      <c r="E1225" s="92" t="s">
        <v>724</v>
      </c>
      <c r="F1225" s="90" t="s">
        <v>724</v>
      </c>
      <c r="G1225" s="93">
        <v>23026.2</v>
      </c>
      <c r="H1225" s="93">
        <v>23026.1</v>
      </c>
      <c r="I1225" s="93">
        <v>23026.1</v>
      </c>
      <c r="J1225" s="94">
        <f t="shared" si="19"/>
        <v>100</v>
      </c>
    </row>
    <row r="1226" spans="1:10" ht="78.75">
      <c r="A1226" s="89" t="s">
        <v>745</v>
      </c>
      <c r="B1226" s="90">
        <v>913</v>
      </c>
      <c r="C1226" s="91">
        <v>7</v>
      </c>
      <c r="D1226" s="91">
        <v>2</v>
      </c>
      <c r="E1226" s="92" t="s">
        <v>746</v>
      </c>
      <c r="F1226" s="90" t="s">
        <v>724</v>
      </c>
      <c r="G1226" s="93">
        <v>2229.1999999999998</v>
      </c>
      <c r="H1226" s="93">
        <v>2229.1999999999998</v>
      </c>
      <c r="I1226" s="93">
        <v>2229.1999999999998</v>
      </c>
      <c r="J1226" s="94">
        <f t="shared" si="19"/>
        <v>100</v>
      </c>
    </row>
    <row r="1227" spans="1:10">
      <c r="A1227" s="89" t="s">
        <v>735</v>
      </c>
      <c r="B1227" s="90">
        <v>913</v>
      </c>
      <c r="C1227" s="91">
        <v>7</v>
      </c>
      <c r="D1227" s="91">
        <v>2</v>
      </c>
      <c r="E1227" s="92" t="s">
        <v>746</v>
      </c>
      <c r="F1227" s="90" t="s">
        <v>736</v>
      </c>
      <c r="G1227" s="95">
        <v>2229.1999999999998</v>
      </c>
      <c r="H1227" s="95">
        <v>2229.1999999999998</v>
      </c>
      <c r="I1227" s="95">
        <v>2229.1999999999998</v>
      </c>
      <c r="J1227" s="94">
        <f t="shared" si="19"/>
        <v>100</v>
      </c>
    </row>
    <row r="1228" spans="1:10" ht="110.25">
      <c r="A1228" s="89" t="s">
        <v>1747</v>
      </c>
      <c r="B1228" s="90">
        <v>913</v>
      </c>
      <c r="C1228" s="91">
        <v>7</v>
      </c>
      <c r="D1228" s="91">
        <v>2</v>
      </c>
      <c r="E1228" s="92" t="s">
        <v>1234</v>
      </c>
      <c r="F1228" s="90" t="s">
        <v>724</v>
      </c>
      <c r="G1228" s="93">
        <v>329.2</v>
      </c>
      <c r="H1228" s="93">
        <v>329.2</v>
      </c>
      <c r="I1228" s="93">
        <v>329.2</v>
      </c>
      <c r="J1228" s="94">
        <f t="shared" si="19"/>
        <v>100</v>
      </c>
    </row>
    <row r="1229" spans="1:10">
      <c r="A1229" s="89" t="s">
        <v>735</v>
      </c>
      <c r="B1229" s="90">
        <v>913</v>
      </c>
      <c r="C1229" s="91">
        <v>7</v>
      </c>
      <c r="D1229" s="91">
        <v>2</v>
      </c>
      <c r="E1229" s="92" t="s">
        <v>1234</v>
      </c>
      <c r="F1229" s="90" t="s">
        <v>736</v>
      </c>
      <c r="G1229" s="95">
        <v>329.2</v>
      </c>
      <c r="H1229" s="95">
        <v>329.2</v>
      </c>
      <c r="I1229" s="95">
        <v>329.2</v>
      </c>
      <c r="J1229" s="94">
        <f t="shared" si="19"/>
        <v>100</v>
      </c>
    </row>
    <row r="1230" spans="1:10" ht="78.75">
      <c r="A1230" s="89" t="s">
        <v>1235</v>
      </c>
      <c r="B1230" s="90">
        <v>913</v>
      </c>
      <c r="C1230" s="91">
        <v>7</v>
      </c>
      <c r="D1230" s="91">
        <v>2</v>
      </c>
      <c r="E1230" s="92" t="s">
        <v>1236</v>
      </c>
      <c r="F1230" s="90" t="s">
        <v>724</v>
      </c>
      <c r="G1230" s="93">
        <v>13373.4</v>
      </c>
      <c r="H1230" s="93">
        <v>13373.4</v>
      </c>
      <c r="I1230" s="93">
        <v>13373.4</v>
      </c>
      <c r="J1230" s="94">
        <f t="shared" si="19"/>
        <v>100</v>
      </c>
    </row>
    <row r="1231" spans="1:10" ht="63">
      <c r="A1231" s="89" t="s">
        <v>738</v>
      </c>
      <c r="B1231" s="90">
        <v>913</v>
      </c>
      <c r="C1231" s="91">
        <v>7</v>
      </c>
      <c r="D1231" s="91">
        <v>2</v>
      </c>
      <c r="E1231" s="92" t="s">
        <v>1236</v>
      </c>
      <c r="F1231" s="90" t="s">
        <v>739</v>
      </c>
      <c r="G1231" s="95">
        <v>10634.9</v>
      </c>
      <c r="H1231" s="95">
        <v>10634.9</v>
      </c>
      <c r="I1231" s="95">
        <v>10634.9</v>
      </c>
      <c r="J1231" s="94">
        <f t="shared" si="19"/>
        <v>100</v>
      </c>
    </row>
    <row r="1232" spans="1:10">
      <c r="A1232" s="89" t="s">
        <v>735</v>
      </c>
      <c r="B1232" s="90">
        <v>913</v>
      </c>
      <c r="C1232" s="91">
        <v>7</v>
      </c>
      <c r="D1232" s="91">
        <v>2</v>
      </c>
      <c r="E1232" s="92" t="s">
        <v>1236</v>
      </c>
      <c r="F1232" s="90" t="s">
        <v>736</v>
      </c>
      <c r="G1232" s="95">
        <v>185.2</v>
      </c>
      <c r="H1232" s="95">
        <v>185.2</v>
      </c>
      <c r="I1232" s="95">
        <v>185.2</v>
      </c>
      <c r="J1232" s="94">
        <f t="shared" si="19"/>
        <v>100</v>
      </c>
    </row>
    <row r="1233" spans="1:10" ht="63">
      <c r="A1233" s="89" t="s">
        <v>811</v>
      </c>
      <c r="B1233" s="90">
        <v>913</v>
      </c>
      <c r="C1233" s="91">
        <v>7</v>
      </c>
      <c r="D1233" s="91">
        <v>2</v>
      </c>
      <c r="E1233" s="92" t="s">
        <v>1236</v>
      </c>
      <c r="F1233" s="90" t="s">
        <v>812</v>
      </c>
      <c r="G1233" s="95">
        <v>2476.9</v>
      </c>
      <c r="H1233" s="95">
        <v>2476.9</v>
      </c>
      <c r="I1233" s="95">
        <v>2476.9</v>
      </c>
      <c r="J1233" s="94">
        <f t="shared" si="19"/>
        <v>100</v>
      </c>
    </row>
    <row r="1234" spans="1:10">
      <c r="A1234" s="89" t="s">
        <v>779</v>
      </c>
      <c r="B1234" s="90">
        <v>913</v>
      </c>
      <c r="C1234" s="91">
        <v>7</v>
      </c>
      <c r="D1234" s="91">
        <v>2</v>
      </c>
      <c r="E1234" s="92" t="s">
        <v>1236</v>
      </c>
      <c r="F1234" s="90" t="s">
        <v>780</v>
      </c>
      <c r="G1234" s="95">
        <v>76.400000000000006</v>
      </c>
      <c r="H1234" s="95">
        <v>76.400000000000006</v>
      </c>
      <c r="I1234" s="95">
        <v>76.400000000000006</v>
      </c>
      <c r="J1234" s="94">
        <f t="shared" si="19"/>
        <v>100</v>
      </c>
    </row>
    <row r="1235" spans="1:10" ht="94.5">
      <c r="A1235" s="89" t="s">
        <v>1237</v>
      </c>
      <c r="B1235" s="90">
        <v>913</v>
      </c>
      <c r="C1235" s="91">
        <v>7</v>
      </c>
      <c r="D1235" s="91">
        <v>2</v>
      </c>
      <c r="E1235" s="92" t="s">
        <v>1238</v>
      </c>
      <c r="F1235" s="90" t="s">
        <v>724</v>
      </c>
      <c r="G1235" s="93">
        <v>3062.4</v>
      </c>
      <c r="H1235" s="93">
        <v>3062.3</v>
      </c>
      <c r="I1235" s="93">
        <v>3062.3</v>
      </c>
      <c r="J1235" s="94">
        <f t="shared" si="19"/>
        <v>100</v>
      </c>
    </row>
    <row r="1236" spans="1:10" ht="63">
      <c r="A1236" s="89" t="s">
        <v>738</v>
      </c>
      <c r="B1236" s="90">
        <v>913</v>
      </c>
      <c r="C1236" s="91">
        <v>7</v>
      </c>
      <c r="D1236" s="91">
        <v>2</v>
      </c>
      <c r="E1236" s="92" t="s">
        <v>1238</v>
      </c>
      <c r="F1236" s="90" t="s">
        <v>739</v>
      </c>
      <c r="G1236" s="95">
        <v>2470.9</v>
      </c>
      <c r="H1236" s="95">
        <v>2470.9</v>
      </c>
      <c r="I1236" s="95">
        <v>2470.9</v>
      </c>
      <c r="J1236" s="94">
        <f t="shared" si="19"/>
        <v>100</v>
      </c>
    </row>
    <row r="1237" spans="1:10">
      <c r="A1237" s="89" t="s">
        <v>735</v>
      </c>
      <c r="B1237" s="90">
        <v>913</v>
      </c>
      <c r="C1237" s="91">
        <v>7</v>
      </c>
      <c r="D1237" s="91">
        <v>2</v>
      </c>
      <c r="E1237" s="92" t="s">
        <v>1238</v>
      </c>
      <c r="F1237" s="90" t="s">
        <v>736</v>
      </c>
      <c r="G1237" s="95">
        <v>591.5</v>
      </c>
      <c r="H1237" s="95">
        <v>591.4</v>
      </c>
      <c r="I1237" s="95">
        <v>591.4</v>
      </c>
      <c r="J1237" s="94">
        <f t="shared" si="19"/>
        <v>100</v>
      </c>
    </row>
    <row r="1238" spans="1:10" ht="63">
      <c r="A1238" s="89" t="s">
        <v>1239</v>
      </c>
      <c r="B1238" s="90">
        <v>913</v>
      </c>
      <c r="C1238" s="91">
        <v>7</v>
      </c>
      <c r="D1238" s="91">
        <v>2</v>
      </c>
      <c r="E1238" s="92" t="s">
        <v>1240</v>
      </c>
      <c r="F1238" s="90" t="s">
        <v>724</v>
      </c>
      <c r="G1238" s="93">
        <v>201.6</v>
      </c>
      <c r="H1238" s="93">
        <v>201.6</v>
      </c>
      <c r="I1238" s="93">
        <v>201.6</v>
      </c>
      <c r="J1238" s="94">
        <f t="shared" si="19"/>
        <v>100</v>
      </c>
    </row>
    <row r="1239" spans="1:10">
      <c r="A1239" s="89" t="s">
        <v>735</v>
      </c>
      <c r="B1239" s="90">
        <v>913</v>
      </c>
      <c r="C1239" s="91">
        <v>7</v>
      </c>
      <c r="D1239" s="91">
        <v>2</v>
      </c>
      <c r="E1239" s="92" t="s">
        <v>1240</v>
      </c>
      <c r="F1239" s="90" t="s">
        <v>736</v>
      </c>
      <c r="G1239" s="95">
        <v>201.6</v>
      </c>
      <c r="H1239" s="95">
        <v>201.6</v>
      </c>
      <c r="I1239" s="95">
        <v>201.6</v>
      </c>
      <c r="J1239" s="94">
        <f t="shared" si="19"/>
        <v>100</v>
      </c>
    </row>
    <row r="1240" spans="1:10" ht="94.5">
      <c r="A1240" s="89" t="s">
        <v>1748</v>
      </c>
      <c r="B1240" s="90">
        <v>913</v>
      </c>
      <c r="C1240" s="91">
        <v>7</v>
      </c>
      <c r="D1240" s="91">
        <v>2</v>
      </c>
      <c r="E1240" s="92" t="s">
        <v>1241</v>
      </c>
      <c r="F1240" s="90" t="s">
        <v>724</v>
      </c>
      <c r="G1240" s="93">
        <v>3830.4</v>
      </c>
      <c r="H1240" s="93">
        <v>3830.4</v>
      </c>
      <c r="I1240" s="93">
        <v>3830.4</v>
      </c>
      <c r="J1240" s="94">
        <f t="shared" si="19"/>
        <v>100</v>
      </c>
    </row>
    <row r="1241" spans="1:10">
      <c r="A1241" s="89" t="s">
        <v>735</v>
      </c>
      <c r="B1241" s="90">
        <v>913</v>
      </c>
      <c r="C1241" s="91">
        <v>7</v>
      </c>
      <c r="D1241" s="91">
        <v>2</v>
      </c>
      <c r="E1241" s="92" t="s">
        <v>1241</v>
      </c>
      <c r="F1241" s="90" t="s">
        <v>736</v>
      </c>
      <c r="G1241" s="95">
        <v>3830.4</v>
      </c>
      <c r="H1241" s="95">
        <v>3830.4</v>
      </c>
      <c r="I1241" s="95">
        <v>3830.4</v>
      </c>
      <c r="J1241" s="94">
        <f t="shared" si="19"/>
        <v>100</v>
      </c>
    </row>
    <row r="1242" spans="1:10">
      <c r="A1242" s="89" t="s">
        <v>696</v>
      </c>
      <c r="B1242" s="90">
        <v>913</v>
      </c>
      <c r="C1242" s="91">
        <v>7</v>
      </c>
      <c r="D1242" s="91">
        <v>7</v>
      </c>
      <c r="E1242" s="92" t="s">
        <v>724</v>
      </c>
      <c r="F1242" s="90" t="s">
        <v>724</v>
      </c>
      <c r="G1242" s="93">
        <v>6785.4</v>
      </c>
      <c r="H1242" s="93">
        <v>6785.4</v>
      </c>
      <c r="I1242" s="93">
        <v>6785.4</v>
      </c>
      <c r="J1242" s="94">
        <f t="shared" si="19"/>
        <v>100</v>
      </c>
    </row>
    <row r="1243" spans="1:10" ht="63">
      <c r="A1243" s="89" t="s">
        <v>936</v>
      </c>
      <c r="B1243" s="90">
        <v>913</v>
      </c>
      <c r="C1243" s="91">
        <v>7</v>
      </c>
      <c r="D1243" s="91">
        <v>7</v>
      </c>
      <c r="E1243" s="92" t="s">
        <v>937</v>
      </c>
      <c r="F1243" s="90" t="s">
        <v>724</v>
      </c>
      <c r="G1243" s="93">
        <v>5541.5</v>
      </c>
      <c r="H1243" s="93">
        <v>5541.5</v>
      </c>
      <c r="I1243" s="93">
        <v>5541.5</v>
      </c>
      <c r="J1243" s="94">
        <f t="shared" si="19"/>
        <v>100</v>
      </c>
    </row>
    <row r="1244" spans="1:10" ht="63">
      <c r="A1244" s="89" t="s">
        <v>738</v>
      </c>
      <c r="B1244" s="90">
        <v>913</v>
      </c>
      <c r="C1244" s="91">
        <v>7</v>
      </c>
      <c r="D1244" s="91">
        <v>7</v>
      </c>
      <c r="E1244" s="92" t="s">
        <v>937</v>
      </c>
      <c r="F1244" s="90" t="s">
        <v>739</v>
      </c>
      <c r="G1244" s="95">
        <v>5363.9</v>
      </c>
      <c r="H1244" s="95">
        <v>5363.9</v>
      </c>
      <c r="I1244" s="95">
        <v>5363.9</v>
      </c>
      <c r="J1244" s="94">
        <f t="shared" si="19"/>
        <v>100</v>
      </c>
    </row>
    <row r="1245" spans="1:10">
      <c r="A1245" s="89" t="s">
        <v>735</v>
      </c>
      <c r="B1245" s="90">
        <v>913</v>
      </c>
      <c r="C1245" s="91">
        <v>7</v>
      </c>
      <c r="D1245" s="91">
        <v>7</v>
      </c>
      <c r="E1245" s="92" t="s">
        <v>937</v>
      </c>
      <c r="F1245" s="90" t="s">
        <v>736</v>
      </c>
      <c r="G1245" s="95">
        <v>177.6</v>
      </c>
      <c r="H1245" s="95">
        <v>177.6</v>
      </c>
      <c r="I1245" s="95">
        <v>177.6</v>
      </c>
      <c r="J1245" s="94">
        <f t="shared" si="19"/>
        <v>100</v>
      </c>
    </row>
    <row r="1246" spans="1:10" ht="78.75">
      <c r="A1246" s="89" t="s">
        <v>938</v>
      </c>
      <c r="B1246" s="90">
        <v>913</v>
      </c>
      <c r="C1246" s="91">
        <v>7</v>
      </c>
      <c r="D1246" s="91">
        <v>7</v>
      </c>
      <c r="E1246" s="92" t="s">
        <v>939</v>
      </c>
      <c r="F1246" s="90" t="s">
        <v>724</v>
      </c>
      <c r="G1246" s="93">
        <v>1243.9000000000001</v>
      </c>
      <c r="H1246" s="93">
        <v>1243.9000000000001</v>
      </c>
      <c r="I1246" s="93">
        <v>1243.9000000000001</v>
      </c>
      <c r="J1246" s="94">
        <f t="shared" si="19"/>
        <v>100</v>
      </c>
    </row>
    <row r="1247" spans="1:10" ht="63">
      <c r="A1247" s="89" t="s">
        <v>738</v>
      </c>
      <c r="B1247" s="90">
        <v>913</v>
      </c>
      <c r="C1247" s="91">
        <v>7</v>
      </c>
      <c r="D1247" s="91">
        <v>7</v>
      </c>
      <c r="E1247" s="92" t="s">
        <v>939</v>
      </c>
      <c r="F1247" s="90" t="s">
        <v>739</v>
      </c>
      <c r="G1247" s="95">
        <v>500</v>
      </c>
      <c r="H1247" s="95">
        <v>500</v>
      </c>
      <c r="I1247" s="95">
        <v>500</v>
      </c>
      <c r="J1247" s="94">
        <f t="shared" si="19"/>
        <v>100</v>
      </c>
    </row>
    <row r="1248" spans="1:10">
      <c r="A1248" s="89" t="s">
        <v>735</v>
      </c>
      <c r="B1248" s="90">
        <v>913</v>
      </c>
      <c r="C1248" s="91">
        <v>7</v>
      </c>
      <c r="D1248" s="91">
        <v>7</v>
      </c>
      <c r="E1248" s="92" t="s">
        <v>939</v>
      </c>
      <c r="F1248" s="90" t="s">
        <v>736</v>
      </c>
      <c r="G1248" s="95">
        <v>743.9</v>
      </c>
      <c r="H1248" s="95">
        <v>743.9</v>
      </c>
      <c r="I1248" s="95">
        <v>743.9</v>
      </c>
      <c r="J1248" s="94">
        <f t="shared" si="19"/>
        <v>100</v>
      </c>
    </row>
    <row r="1249" spans="1:10">
      <c r="A1249" s="89" t="s">
        <v>1129</v>
      </c>
      <c r="B1249" s="90">
        <v>913</v>
      </c>
      <c r="C1249" s="91">
        <v>11</v>
      </c>
      <c r="D1249" s="91" t="s">
        <v>724</v>
      </c>
      <c r="E1249" s="92" t="s">
        <v>724</v>
      </c>
      <c r="F1249" s="90" t="s">
        <v>724</v>
      </c>
      <c r="G1249" s="93">
        <v>44388.5</v>
      </c>
      <c r="H1249" s="93">
        <v>44388.5</v>
      </c>
      <c r="I1249" s="93">
        <v>44349.3</v>
      </c>
      <c r="J1249" s="94">
        <f t="shared" si="19"/>
        <v>99.9</v>
      </c>
    </row>
    <row r="1250" spans="1:10">
      <c r="A1250" s="89" t="s">
        <v>712</v>
      </c>
      <c r="B1250" s="90">
        <v>913</v>
      </c>
      <c r="C1250" s="91">
        <v>11</v>
      </c>
      <c r="D1250" s="91">
        <v>1</v>
      </c>
      <c r="E1250" s="92" t="s">
        <v>724</v>
      </c>
      <c r="F1250" s="90" t="s">
        <v>724</v>
      </c>
      <c r="G1250" s="93">
        <v>3468.6</v>
      </c>
      <c r="H1250" s="93">
        <v>3468.6</v>
      </c>
      <c r="I1250" s="93">
        <v>3468.6</v>
      </c>
      <c r="J1250" s="94">
        <f t="shared" si="19"/>
        <v>100</v>
      </c>
    </row>
    <row r="1251" spans="1:10" ht="78.75">
      <c r="A1251" s="89" t="s">
        <v>1749</v>
      </c>
      <c r="B1251" s="90">
        <v>913</v>
      </c>
      <c r="C1251" s="91">
        <v>11</v>
      </c>
      <c r="D1251" s="91">
        <v>1</v>
      </c>
      <c r="E1251" s="92" t="s">
        <v>1750</v>
      </c>
      <c r="F1251" s="90" t="s">
        <v>724</v>
      </c>
      <c r="G1251" s="93">
        <v>3308.6</v>
      </c>
      <c r="H1251" s="93">
        <v>3308.6</v>
      </c>
      <c r="I1251" s="93">
        <v>3308.6</v>
      </c>
      <c r="J1251" s="94">
        <f t="shared" si="19"/>
        <v>100</v>
      </c>
    </row>
    <row r="1252" spans="1:10">
      <c r="A1252" s="89" t="s">
        <v>779</v>
      </c>
      <c r="B1252" s="90">
        <v>913</v>
      </c>
      <c r="C1252" s="91">
        <v>11</v>
      </c>
      <c r="D1252" s="91">
        <v>1</v>
      </c>
      <c r="E1252" s="92" t="s">
        <v>1750</v>
      </c>
      <c r="F1252" s="90" t="s">
        <v>780</v>
      </c>
      <c r="G1252" s="95">
        <v>3308.6</v>
      </c>
      <c r="H1252" s="95">
        <v>3308.6</v>
      </c>
      <c r="I1252" s="95">
        <v>3308.6</v>
      </c>
      <c r="J1252" s="94">
        <f t="shared" si="19"/>
        <v>100</v>
      </c>
    </row>
    <row r="1253" spans="1:10" ht="110.25">
      <c r="A1253" s="89" t="s">
        <v>1751</v>
      </c>
      <c r="B1253" s="90">
        <v>913</v>
      </c>
      <c r="C1253" s="91">
        <v>11</v>
      </c>
      <c r="D1253" s="91">
        <v>1</v>
      </c>
      <c r="E1253" s="92" t="s">
        <v>1242</v>
      </c>
      <c r="F1253" s="90" t="s">
        <v>724</v>
      </c>
      <c r="G1253" s="93">
        <v>160</v>
      </c>
      <c r="H1253" s="93">
        <v>160</v>
      </c>
      <c r="I1253" s="93">
        <v>160</v>
      </c>
      <c r="J1253" s="94">
        <f t="shared" si="19"/>
        <v>100</v>
      </c>
    </row>
    <row r="1254" spans="1:10">
      <c r="A1254" s="89" t="s">
        <v>779</v>
      </c>
      <c r="B1254" s="90">
        <v>913</v>
      </c>
      <c r="C1254" s="91">
        <v>11</v>
      </c>
      <c r="D1254" s="91">
        <v>1</v>
      </c>
      <c r="E1254" s="92" t="s">
        <v>1242</v>
      </c>
      <c r="F1254" s="90" t="s">
        <v>780</v>
      </c>
      <c r="G1254" s="95">
        <v>160</v>
      </c>
      <c r="H1254" s="95">
        <v>160</v>
      </c>
      <c r="I1254" s="95">
        <v>160</v>
      </c>
      <c r="J1254" s="94">
        <f t="shared" si="19"/>
        <v>100</v>
      </c>
    </row>
    <row r="1255" spans="1:10">
      <c r="A1255" s="89" t="s">
        <v>713</v>
      </c>
      <c r="B1255" s="90">
        <v>913</v>
      </c>
      <c r="C1255" s="91">
        <v>11</v>
      </c>
      <c r="D1255" s="91">
        <v>2</v>
      </c>
      <c r="E1255" s="92" t="s">
        <v>724</v>
      </c>
      <c r="F1255" s="90" t="s">
        <v>724</v>
      </c>
      <c r="G1255" s="93">
        <v>8194.9</v>
      </c>
      <c r="H1255" s="93">
        <v>8194.9</v>
      </c>
      <c r="I1255" s="93">
        <v>8194.9</v>
      </c>
      <c r="J1255" s="94">
        <f t="shared" si="19"/>
        <v>100</v>
      </c>
    </row>
    <row r="1256" spans="1:10" ht="63">
      <c r="A1256" s="89" t="s">
        <v>926</v>
      </c>
      <c r="B1256" s="90">
        <v>913</v>
      </c>
      <c r="C1256" s="91">
        <v>11</v>
      </c>
      <c r="D1256" s="91">
        <v>2</v>
      </c>
      <c r="E1256" s="92" t="s">
        <v>1243</v>
      </c>
      <c r="F1256" s="90"/>
      <c r="G1256" s="93">
        <v>8194.9</v>
      </c>
      <c r="H1256" s="93">
        <v>8194.9</v>
      </c>
      <c r="I1256" s="93">
        <v>8194.9</v>
      </c>
      <c r="J1256" s="94">
        <f t="shared" si="19"/>
        <v>100</v>
      </c>
    </row>
    <row r="1257" spans="1:10" ht="31.5">
      <c r="A1257" s="89" t="s">
        <v>928</v>
      </c>
      <c r="B1257" s="90">
        <v>913</v>
      </c>
      <c r="C1257" s="91">
        <v>11</v>
      </c>
      <c r="D1257" s="91">
        <v>2</v>
      </c>
      <c r="E1257" s="92" t="s">
        <v>1243</v>
      </c>
      <c r="F1257" s="90" t="s">
        <v>929</v>
      </c>
      <c r="G1257" s="95">
        <v>8194.9</v>
      </c>
      <c r="H1257" s="95">
        <v>8194.9</v>
      </c>
      <c r="I1257" s="95">
        <v>8194.9</v>
      </c>
      <c r="J1257" s="94">
        <f t="shared" si="19"/>
        <v>100</v>
      </c>
    </row>
    <row r="1258" spans="1:10">
      <c r="A1258" s="89" t="s">
        <v>714</v>
      </c>
      <c r="B1258" s="90">
        <v>913</v>
      </c>
      <c r="C1258" s="91">
        <v>11</v>
      </c>
      <c r="D1258" s="91">
        <v>3</v>
      </c>
      <c r="E1258" s="92" t="s">
        <v>724</v>
      </c>
      <c r="F1258" s="90" t="s">
        <v>724</v>
      </c>
      <c r="G1258" s="93">
        <v>21882.3</v>
      </c>
      <c r="H1258" s="93">
        <v>21882.3</v>
      </c>
      <c r="I1258" s="93">
        <v>21882.3</v>
      </c>
      <c r="J1258" s="94">
        <f t="shared" si="19"/>
        <v>100</v>
      </c>
    </row>
    <row r="1259" spans="1:10" ht="78.75">
      <c r="A1259" s="89" t="s">
        <v>745</v>
      </c>
      <c r="B1259" s="90">
        <v>913</v>
      </c>
      <c r="C1259" s="91">
        <v>11</v>
      </c>
      <c r="D1259" s="91">
        <v>3</v>
      </c>
      <c r="E1259" s="92" t="s">
        <v>746</v>
      </c>
      <c r="F1259" s="90" t="s">
        <v>724</v>
      </c>
      <c r="G1259" s="93">
        <v>500</v>
      </c>
      <c r="H1259" s="93">
        <v>500</v>
      </c>
      <c r="I1259" s="93">
        <v>500</v>
      </c>
      <c r="J1259" s="94">
        <f t="shared" si="19"/>
        <v>100</v>
      </c>
    </row>
    <row r="1260" spans="1:10">
      <c r="A1260" s="89" t="s">
        <v>779</v>
      </c>
      <c r="B1260" s="90">
        <v>913</v>
      </c>
      <c r="C1260" s="91">
        <v>11</v>
      </c>
      <c r="D1260" s="91">
        <v>3</v>
      </c>
      <c r="E1260" s="92" t="s">
        <v>746</v>
      </c>
      <c r="F1260" s="90" t="s">
        <v>780</v>
      </c>
      <c r="G1260" s="95">
        <v>500</v>
      </c>
      <c r="H1260" s="95">
        <v>500</v>
      </c>
      <c r="I1260" s="95">
        <v>500</v>
      </c>
      <c r="J1260" s="94">
        <f t="shared" si="19"/>
        <v>100</v>
      </c>
    </row>
    <row r="1261" spans="1:10" ht="110.25">
      <c r="A1261" s="89" t="s">
        <v>1747</v>
      </c>
      <c r="B1261" s="90">
        <v>913</v>
      </c>
      <c r="C1261" s="91">
        <v>11</v>
      </c>
      <c r="D1261" s="91">
        <v>3</v>
      </c>
      <c r="E1261" s="92" t="s">
        <v>1234</v>
      </c>
      <c r="F1261" s="90" t="s">
        <v>724</v>
      </c>
      <c r="G1261" s="93">
        <v>25</v>
      </c>
      <c r="H1261" s="93">
        <v>25</v>
      </c>
      <c r="I1261" s="93">
        <v>25</v>
      </c>
      <c r="J1261" s="94">
        <f t="shared" si="19"/>
        <v>100</v>
      </c>
    </row>
    <row r="1262" spans="1:10">
      <c r="A1262" s="89" t="s">
        <v>779</v>
      </c>
      <c r="B1262" s="90">
        <v>913</v>
      </c>
      <c r="C1262" s="91">
        <v>11</v>
      </c>
      <c r="D1262" s="91">
        <v>3</v>
      </c>
      <c r="E1262" s="92" t="s">
        <v>1234</v>
      </c>
      <c r="F1262" s="90" t="s">
        <v>780</v>
      </c>
      <c r="G1262" s="95">
        <v>25</v>
      </c>
      <c r="H1262" s="95">
        <v>25</v>
      </c>
      <c r="I1262" s="95">
        <v>25</v>
      </c>
      <c r="J1262" s="94">
        <f t="shared" ref="J1262:J1325" si="20">I1262*100/H1262</f>
        <v>100</v>
      </c>
    </row>
    <row r="1263" spans="1:10" ht="78.75">
      <c r="A1263" s="89" t="s">
        <v>1752</v>
      </c>
      <c r="B1263" s="90">
        <v>913</v>
      </c>
      <c r="C1263" s="91">
        <v>11</v>
      </c>
      <c r="D1263" s="91">
        <v>3</v>
      </c>
      <c r="E1263" s="92" t="s">
        <v>1753</v>
      </c>
      <c r="F1263" s="90" t="s">
        <v>724</v>
      </c>
      <c r="G1263" s="93">
        <v>2276.5</v>
      </c>
      <c r="H1263" s="93">
        <v>2276.5</v>
      </c>
      <c r="I1263" s="93">
        <v>2276.5</v>
      </c>
      <c r="J1263" s="94">
        <f t="shared" si="20"/>
        <v>100</v>
      </c>
    </row>
    <row r="1264" spans="1:10">
      <c r="A1264" s="89" t="s">
        <v>779</v>
      </c>
      <c r="B1264" s="90">
        <v>913</v>
      </c>
      <c r="C1264" s="91">
        <v>11</v>
      </c>
      <c r="D1264" s="91">
        <v>3</v>
      </c>
      <c r="E1264" s="92" t="s">
        <v>1753</v>
      </c>
      <c r="F1264" s="90" t="s">
        <v>780</v>
      </c>
      <c r="G1264" s="95">
        <v>2276.5</v>
      </c>
      <c r="H1264" s="95">
        <v>2276.5</v>
      </c>
      <c r="I1264" s="95">
        <v>2276.5</v>
      </c>
      <c r="J1264" s="94">
        <f t="shared" si="20"/>
        <v>100</v>
      </c>
    </row>
    <row r="1265" spans="1:10" ht="78.75">
      <c r="A1265" s="89" t="s">
        <v>1754</v>
      </c>
      <c r="B1265" s="90">
        <v>913</v>
      </c>
      <c r="C1265" s="91">
        <v>11</v>
      </c>
      <c r="D1265" s="91">
        <v>3</v>
      </c>
      <c r="E1265" s="92" t="s">
        <v>1755</v>
      </c>
      <c r="F1265" s="90" t="s">
        <v>724</v>
      </c>
      <c r="G1265" s="93">
        <v>536.79999999999995</v>
      </c>
      <c r="H1265" s="93">
        <v>536.79999999999995</v>
      </c>
      <c r="I1265" s="93">
        <v>536.79999999999995</v>
      </c>
      <c r="J1265" s="94">
        <f t="shared" si="20"/>
        <v>100</v>
      </c>
    </row>
    <row r="1266" spans="1:10">
      <c r="A1266" s="89" t="s">
        <v>779</v>
      </c>
      <c r="B1266" s="90">
        <v>913</v>
      </c>
      <c r="C1266" s="91">
        <v>11</v>
      </c>
      <c r="D1266" s="91">
        <v>3</v>
      </c>
      <c r="E1266" s="92" t="s">
        <v>1755</v>
      </c>
      <c r="F1266" s="90" t="s">
        <v>780</v>
      </c>
      <c r="G1266" s="95">
        <v>536.79999999999995</v>
      </c>
      <c r="H1266" s="95">
        <v>536.79999999999995</v>
      </c>
      <c r="I1266" s="95">
        <v>536.79999999999995</v>
      </c>
      <c r="J1266" s="94">
        <f t="shared" si="20"/>
        <v>100</v>
      </c>
    </row>
    <row r="1267" spans="1:10" ht="63">
      <c r="A1267" s="89" t="s">
        <v>1244</v>
      </c>
      <c r="B1267" s="90">
        <v>913</v>
      </c>
      <c r="C1267" s="91">
        <v>11</v>
      </c>
      <c r="D1267" s="91">
        <v>3</v>
      </c>
      <c r="E1267" s="92" t="s">
        <v>1245</v>
      </c>
      <c r="F1267" s="90" t="s">
        <v>724</v>
      </c>
      <c r="G1267" s="93">
        <v>3000</v>
      </c>
      <c r="H1267" s="93">
        <v>3000</v>
      </c>
      <c r="I1267" s="93">
        <v>3000</v>
      </c>
      <c r="J1267" s="94">
        <f t="shared" si="20"/>
        <v>100</v>
      </c>
    </row>
    <row r="1268" spans="1:10">
      <c r="A1268" s="89" t="s">
        <v>779</v>
      </c>
      <c r="B1268" s="90">
        <v>913</v>
      </c>
      <c r="C1268" s="91">
        <v>11</v>
      </c>
      <c r="D1268" s="91">
        <v>3</v>
      </c>
      <c r="E1268" s="92" t="s">
        <v>1245</v>
      </c>
      <c r="F1268" s="90" t="s">
        <v>780</v>
      </c>
      <c r="G1268" s="95">
        <v>3000</v>
      </c>
      <c r="H1268" s="95">
        <v>3000</v>
      </c>
      <c r="I1268" s="95">
        <v>3000</v>
      </c>
      <c r="J1268" s="94">
        <f t="shared" si="20"/>
        <v>100</v>
      </c>
    </row>
    <row r="1269" spans="1:10" ht="63">
      <c r="A1269" s="89" t="s">
        <v>1239</v>
      </c>
      <c r="B1269" s="90">
        <v>913</v>
      </c>
      <c r="C1269" s="91">
        <v>11</v>
      </c>
      <c r="D1269" s="91">
        <v>3</v>
      </c>
      <c r="E1269" s="92" t="s">
        <v>1240</v>
      </c>
      <c r="F1269" s="90" t="s">
        <v>724</v>
      </c>
      <c r="G1269" s="93">
        <v>194.9</v>
      </c>
      <c r="H1269" s="93">
        <v>194.9</v>
      </c>
      <c r="I1269" s="93">
        <v>194.9</v>
      </c>
      <c r="J1269" s="94">
        <f t="shared" si="20"/>
        <v>100</v>
      </c>
    </row>
    <row r="1270" spans="1:10">
      <c r="A1270" s="89" t="s">
        <v>779</v>
      </c>
      <c r="B1270" s="90">
        <v>913</v>
      </c>
      <c r="C1270" s="91">
        <v>11</v>
      </c>
      <c r="D1270" s="91">
        <v>3</v>
      </c>
      <c r="E1270" s="92" t="s">
        <v>1240</v>
      </c>
      <c r="F1270" s="90" t="s">
        <v>780</v>
      </c>
      <c r="G1270" s="95">
        <v>194.9</v>
      </c>
      <c r="H1270" s="95">
        <v>194.9</v>
      </c>
      <c r="I1270" s="95">
        <v>194.9</v>
      </c>
      <c r="J1270" s="94">
        <f t="shared" si="20"/>
        <v>100</v>
      </c>
    </row>
    <row r="1271" spans="1:10" ht="63">
      <c r="A1271" s="89" t="s">
        <v>1246</v>
      </c>
      <c r="B1271" s="90">
        <v>913</v>
      </c>
      <c r="C1271" s="91">
        <v>11</v>
      </c>
      <c r="D1271" s="91">
        <v>3</v>
      </c>
      <c r="E1271" s="92" t="s">
        <v>1247</v>
      </c>
      <c r="F1271" s="90" t="s">
        <v>724</v>
      </c>
      <c r="G1271" s="93">
        <v>11646.4</v>
      </c>
      <c r="H1271" s="93">
        <v>11646.4</v>
      </c>
      <c r="I1271" s="93">
        <v>11646.4</v>
      </c>
      <c r="J1271" s="94">
        <f t="shared" si="20"/>
        <v>100</v>
      </c>
    </row>
    <row r="1272" spans="1:10" ht="63">
      <c r="A1272" s="89" t="s">
        <v>811</v>
      </c>
      <c r="B1272" s="90">
        <v>913</v>
      </c>
      <c r="C1272" s="91">
        <v>11</v>
      </c>
      <c r="D1272" s="91">
        <v>3</v>
      </c>
      <c r="E1272" s="92" t="s">
        <v>1247</v>
      </c>
      <c r="F1272" s="90" t="s">
        <v>812</v>
      </c>
      <c r="G1272" s="95">
        <v>11471.3</v>
      </c>
      <c r="H1272" s="95">
        <v>11471.3</v>
      </c>
      <c r="I1272" s="95">
        <v>11471.3</v>
      </c>
      <c r="J1272" s="94">
        <f t="shared" si="20"/>
        <v>100</v>
      </c>
    </row>
    <row r="1273" spans="1:10">
      <c r="A1273" s="89" t="s">
        <v>779</v>
      </c>
      <c r="B1273" s="90">
        <v>913</v>
      </c>
      <c r="C1273" s="91">
        <v>11</v>
      </c>
      <c r="D1273" s="91">
        <v>3</v>
      </c>
      <c r="E1273" s="92" t="s">
        <v>1247</v>
      </c>
      <c r="F1273" s="90" t="s">
        <v>780</v>
      </c>
      <c r="G1273" s="95">
        <v>175.1</v>
      </c>
      <c r="H1273" s="95">
        <v>175.1</v>
      </c>
      <c r="I1273" s="95">
        <v>175.1</v>
      </c>
      <c r="J1273" s="94">
        <f t="shared" si="20"/>
        <v>100</v>
      </c>
    </row>
    <row r="1274" spans="1:10" ht="94.5">
      <c r="A1274" s="89" t="s">
        <v>1748</v>
      </c>
      <c r="B1274" s="90">
        <v>913</v>
      </c>
      <c r="C1274" s="91">
        <v>11</v>
      </c>
      <c r="D1274" s="91">
        <v>3</v>
      </c>
      <c r="E1274" s="92" t="s">
        <v>1241</v>
      </c>
      <c r="F1274" s="90" t="s">
        <v>724</v>
      </c>
      <c r="G1274" s="93">
        <v>3702.7</v>
      </c>
      <c r="H1274" s="93">
        <v>3702.7</v>
      </c>
      <c r="I1274" s="93">
        <v>3702.7</v>
      </c>
      <c r="J1274" s="94">
        <f t="shared" si="20"/>
        <v>100</v>
      </c>
    </row>
    <row r="1275" spans="1:10">
      <c r="A1275" s="89" t="s">
        <v>779</v>
      </c>
      <c r="B1275" s="90">
        <v>913</v>
      </c>
      <c r="C1275" s="91">
        <v>11</v>
      </c>
      <c r="D1275" s="91">
        <v>3</v>
      </c>
      <c r="E1275" s="92" t="s">
        <v>1241</v>
      </c>
      <c r="F1275" s="90" t="s">
        <v>780</v>
      </c>
      <c r="G1275" s="95">
        <v>3702.7</v>
      </c>
      <c r="H1275" s="95">
        <v>3702.7</v>
      </c>
      <c r="I1275" s="95">
        <v>3702.7</v>
      </c>
      <c r="J1275" s="94">
        <f t="shared" si="20"/>
        <v>100</v>
      </c>
    </row>
    <row r="1276" spans="1:10">
      <c r="A1276" s="89" t="s">
        <v>715</v>
      </c>
      <c r="B1276" s="90">
        <v>913</v>
      </c>
      <c r="C1276" s="91">
        <v>11</v>
      </c>
      <c r="D1276" s="91">
        <v>5</v>
      </c>
      <c r="E1276" s="92" t="s">
        <v>724</v>
      </c>
      <c r="F1276" s="90" t="s">
        <v>724</v>
      </c>
      <c r="G1276" s="93">
        <v>10842.7</v>
      </c>
      <c r="H1276" s="93">
        <v>10842.7</v>
      </c>
      <c r="I1276" s="93">
        <v>10803.5</v>
      </c>
      <c r="J1276" s="94">
        <f t="shared" si="20"/>
        <v>99.6</v>
      </c>
    </row>
    <row r="1277" spans="1:10" ht="63">
      <c r="A1277" s="97" t="s">
        <v>1756</v>
      </c>
      <c r="B1277" s="90">
        <v>913</v>
      </c>
      <c r="C1277" s="91">
        <v>11</v>
      </c>
      <c r="D1277" s="91">
        <v>5</v>
      </c>
      <c r="E1277" s="92" t="s">
        <v>1248</v>
      </c>
      <c r="F1277" s="90"/>
      <c r="G1277" s="93">
        <v>6094.8</v>
      </c>
      <c r="H1277" s="93">
        <v>6094.8</v>
      </c>
      <c r="I1277" s="93">
        <v>6059.6</v>
      </c>
      <c r="J1277" s="94">
        <f t="shared" si="20"/>
        <v>99.4</v>
      </c>
    </row>
    <row r="1278" spans="1:10" ht="31.5">
      <c r="A1278" s="89" t="s">
        <v>788</v>
      </c>
      <c r="B1278" s="90">
        <v>913</v>
      </c>
      <c r="C1278" s="91">
        <v>11</v>
      </c>
      <c r="D1278" s="91">
        <v>5</v>
      </c>
      <c r="E1278" s="92" t="s">
        <v>1248</v>
      </c>
      <c r="F1278" s="90" t="s">
        <v>789</v>
      </c>
      <c r="G1278" s="95">
        <v>4948.5</v>
      </c>
      <c r="H1278" s="95">
        <v>4948.5</v>
      </c>
      <c r="I1278" s="95">
        <v>4913.8999999999996</v>
      </c>
      <c r="J1278" s="94">
        <f t="shared" si="20"/>
        <v>99.3</v>
      </c>
    </row>
    <row r="1279" spans="1:10" ht="31.5">
      <c r="A1279" s="89" t="s">
        <v>790</v>
      </c>
      <c r="B1279" s="90">
        <v>913</v>
      </c>
      <c r="C1279" s="91">
        <v>11</v>
      </c>
      <c r="D1279" s="91">
        <v>5</v>
      </c>
      <c r="E1279" s="92" t="s">
        <v>1248</v>
      </c>
      <c r="F1279" s="90" t="s">
        <v>791</v>
      </c>
      <c r="G1279" s="95">
        <v>150.6</v>
      </c>
      <c r="H1279" s="95">
        <v>150.6</v>
      </c>
      <c r="I1279" s="95">
        <v>150.6</v>
      </c>
      <c r="J1279" s="94">
        <f t="shared" si="20"/>
        <v>100</v>
      </c>
    </row>
    <row r="1280" spans="1:10" ht="31.5">
      <c r="A1280" s="89" t="s">
        <v>792</v>
      </c>
      <c r="B1280" s="90">
        <v>913</v>
      </c>
      <c r="C1280" s="91">
        <v>11</v>
      </c>
      <c r="D1280" s="91">
        <v>5</v>
      </c>
      <c r="E1280" s="92" t="s">
        <v>1248</v>
      </c>
      <c r="F1280" s="90" t="s">
        <v>793</v>
      </c>
      <c r="G1280" s="95">
        <v>189.4</v>
      </c>
      <c r="H1280" s="95">
        <v>189.4</v>
      </c>
      <c r="I1280" s="95">
        <v>189.4</v>
      </c>
      <c r="J1280" s="94">
        <f t="shared" si="20"/>
        <v>100</v>
      </c>
    </row>
    <row r="1281" spans="1:10" ht="31.5">
      <c r="A1281" s="89" t="s">
        <v>740</v>
      </c>
      <c r="B1281" s="90">
        <v>913</v>
      </c>
      <c r="C1281" s="91">
        <v>11</v>
      </c>
      <c r="D1281" s="91">
        <v>5</v>
      </c>
      <c r="E1281" s="92" t="s">
        <v>1248</v>
      </c>
      <c r="F1281" s="90" t="s">
        <v>741</v>
      </c>
      <c r="G1281" s="95">
        <v>785</v>
      </c>
      <c r="H1281" s="95">
        <v>785</v>
      </c>
      <c r="I1281" s="95">
        <v>784.4</v>
      </c>
      <c r="J1281" s="94">
        <f t="shared" si="20"/>
        <v>99.9</v>
      </c>
    </row>
    <row r="1282" spans="1:10">
      <c r="A1282" s="89" t="s">
        <v>796</v>
      </c>
      <c r="B1282" s="90">
        <v>913</v>
      </c>
      <c r="C1282" s="91">
        <v>11</v>
      </c>
      <c r="D1282" s="91">
        <v>5</v>
      </c>
      <c r="E1282" s="92" t="s">
        <v>1248</v>
      </c>
      <c r="F1282" s="90" t="s">
        <v>797</v>
      </c>
      <c r="G1282" s="95">
        <v>18</v>
      </c>
      <c r="H1282" s="95">
        <v>18</v>
      </c>
      <c r="I1282" s="95">
        <v>18</v>
      </c>
      <c r="J1282" s="94">
        <f t="shared" si="20"/>
        <v>100</v>
      </c>
    </row>
    <row r="1283" spans="1:10">
      <c r="A1283" s="96" t="s">
        <v>1452</v>
      </c>
      <c r="B1283" s="90">
        <v>913</v>
      </c>
      <c r="C1283" s="91">
        <v>11</v>
      </c>
      <c r="D1283" s="91">
        <v>5</v>
      </c>
      <c r="E1283" s="92" t="s">
        <v>1248</v>
      </c>
      <c r="F1283" s="90" t="s">
        <v>798</v>
      </c>
      <c r="G1283" s="95">
        <v>3.3</v>
      </c>
      <c r="H1283" s="95">
        <v>3.3</v>
      </c>
      <c r="I1283" s="95">
        <v>3.3</v>
      </c>
      <c r="J1283" s="94">
        <f t="shared" si="20"/>
        <v>100</v>
      </c>
    </row>
    <row r="1284" spans="1:10" ht="78.75">
      <c r="A1284" s="89" t="s">
        <v>1757</v>
      </c>
      <c r="B1284" s="90">
        <v>913</v>
      </c>
      <c r="C1284" s="91">
        <v>11</v>
      </c>
      <c r="D1284" s="91">
        <v>5</v>
      </c>
      <c r="E1284" s="92" t="s">
        <v>1249</v>
      </c>
      <c r="F1284" s="90"/>
      <c r="G1284" s="93">
        <v>2901.6</v>
      </c>
      <c r="H1284" s="93">
        <v>2901.6</v>
      </c>
      <c r="I1284" s="93">
        <v>2897.9</v>
      </c>
      <c r="J1284" s="94">
        <f t="shared" si="20"/>
        <v>99.9</v>
      </c>
    </row>
    <row r="1285" spans="1:10" ht="31.5">
      <c r="A1285" s="89" t="s">
        <v>801</v>
      </c>
      <c r="B1285" s="90">
        <v>913</v>
      </c>
      <c r="C1285" s="91">
        <v>11</v>
      </c>
      <c r="D1285" s="91">
        <v>5</v>
      </c>
      <c r="E1285" s="92" t="s">
        <v>1249</v>
      </c>
      <c r="F1285" s="90" t="s">
        <v>802</v>
      </c>
      <c r="G1285" s="95">
        <v>2514.1</v>
      </c>
      <c r="H1285" s="95">
        <v>2514.1</v>
      </c>
      <c r="I1285" s="95">
        <v>2510.4</v>
      </c>
      <c r="J1285" s="94">
        <f t="shared" si="20"/>
        <v>99.9</v>
      </c>
    </row>
    <row r="1286" spans="1:10" ht="31.5">
      <c r="A1286" s="89" t="s">
        <v>803</v>
      </c>
      <c r="B1286" s="90">
        <v>913</v>
      </c>
      <c r="C1286" s="91">
        <v>11</v>
      </c>
      <c r="D1286" s="91">
        <v>5</v>
      </c>
      <c r="E1286" s="92" t="s">
        <v>1249</v>
      </c>
      <c r="F1286" s="90" t="s">
        <v>804</v>
      </c>
      <c r="G1286" s="95">
        <v>50.6</v>
      </c>
      <c r="H1286" s="95">
        <v>50.6</v>
      </c>
      <c r="I1286" s="95">
        <v>50.6</v>
      </c>
      <c r="J1286" s="94">
        <f t="shared" si="20"/>
        <v>100</v>
      </c>
    </row>
    <row r="1287" spans="1:10" ht="31.5">
      <c r="A1287" s="89" t="s">
        <v>792</v>
      </c>
      <c r="B1287" s="90">
        <v>913</v>
      </c>
      <c r="C1287" s="91">
        <v>11</v>
      </c>
      <c r="D1287" s="91">
        <v>5</v>
      </c>
      <c r="E1287" s="92" t="s">
        <v>1249</v>
      </c>
      <c r="F1287" s="90" t="s">
        <v>793</v>
      </c>
      <c r="G1287" s="95">
        <v>231.9</v>
      </c>
      <c r="H1287" s="95">
        <v>231.9</v>
      </c>
      <c r="I1287" s="95">
        <v>231.9</v>
      </c>
      <c r="J1287" s="94">
        <f t="shared" si="20"/>
        <v>100</v>
      </c>
    </row>
    <row r="1288" spans="1:10" ht="31.5">
      <c r="A1288" s="89" t="s">
        <v>740</v>
      </c>
      <c r="B1288" s="90">
        <v>913</v>
      </c>
      <c r="C1288" s="91">
        <v>11</v>
      </c>
      <c r="D1288" s="91">
        <v>5</v>
      </c>
      <c r="E1288" s="92" t="s">
        <v>1249</v>
      </c>
      <c r="F1288" s="90" t="s">
        <v>741</v>
      </c>
      <c r="G1288" s="95">
        <v>105</v>
      </c>
      <c r="H1288" s="95">
        <v>105</v>
      </c>
      <c r="I1288" s="95">
        <v>105</v>
      </c>
      <c r="J1288" s="94">
        <f t="shared" si="20"/>
        <v>100</v>
      </c>
    </row>
    <row r="1289" spans="1:10" ht="78.75">
      <c r="A1289" s="89" t="s">
        <v>1749</v>
      </c>
      <c r="B1289" s="90">
        <v>913</v>
      </c>
      <c r="C1289" s="91">
        <v>11</v>
      </c>
      <c r="D1289" s="91">
        <v>5</v>
      </c>
      <c r="E1289" s="92" t="s">
        <v>1750</v>
      </c>
      <c r="F1289" s="90" t="s">
        <v>724</v>
      </c>
      <c r="G1289" s="93">
        <v>1846.3</v>
      </c>
      <c r="H1289" s="93">
        <v>1846.3</v>
      </c>
      <c r="I1289" s="93">
        <v>1846</v>
      </c>
      <c r="J1289" s="94">
        <f t="shared" si="20"/>
        <v>100</v>
      </c>
    </row>
    <row r="1290" spans="1:10" ht="31.5">
      <c r="A1290" s="89" t="s">
        <v>790</v>
      </c>
      <c r="B1290" s="90">
        <v>913</v>
      </c>
      <c r="C1290" s="91">
        <v>11</v>
      </c>
      <c r="D1290" s="91">
        <v>5</v>
      </c>
      <c r="E1290" s="92" t="s">
        <v>1750</v>
      </c>
      <c r="F1290" s="90" t="s">
        <v>791</v>
      </c>
      <c r="G1290" s="95">
        <v>308.2</v>
      </c>
      <c r="H1290" s="95">
        <v>308.2</v>
      </c>
      <c r="I1290" s="95">
        <v>308.2</v>
      </c>
      <c r="J1290" s="94">
        <f t="shared" si="20"/>
        <v>100</v>
      </c>
    </row>
    <row r="1291" spans="1:10" ht="31.5">
      <c r="A1291" s="89" t="s">
        <v>740</v>
      </c>
      <c r="B1291" s="90">
        <v>913</v>
      </c>
      <c r="C1291" s="91">
        <v>11</v>
      </c>
      <c r="D1291" s="91">
        <v>5</v>
      </c>
      <c r="E1291" s="92" t="s">
        <v>1750</v>
      </c>
      <c r="F1291" s="90" t="s">
        <v>741</v>
      </c>
      <c r="G1291" s="95">
        <v>773.1</v>
      </c>
      <c r="H1291" s="95">
        <v>773.1</v>
      </c>
      <c r="I1291" s="95">
        <v>772.8</v>
      </c>
      <c r="J1291" s="94">
        <f t="shared" si="20"/>
        <v>100</v>
      </c>
    </row>
    <row r="1292" spans="1:10">
      <c r="A1292" s="89" t="s">
        <v>862</v>
      </c>
      <c r="B1292" s="90">
        <v>913</v>
      </c>
      <c r="C1292" s="91">
        <v>11</v>
      </c>
      <c r="D1292" s="91">
        <v>5</v>
      </c>
      <c r="E1292" s="92" t="s">
        <v>1750</v>
      </c>
      <c r="F1292" s="90" t="s">
        <v>863</v>
      </c>
      <c r="G1292" s="95">
        <v>765</v>
      </c>
      <c r="H1292" s="95">
        <v>765</v>
      </c>
      <c r="I1292" s="95">
        <v>765</v>
      </c>
      <c r="J1292" s="94">
        <f t="shared" si="20"/>
        <v>100</v>
      </c>
    </row>
    <row r="1293" spans="1:10">
      <c r="A1293" s="89" t="s">
        <v>951</v>
      </c>
      <c r="B1293" s="90">
        <v>913</v>
      </c>
      <c r="C1293" s="91">
        <v>10</v>
      </c>
      <c r="D1293" s="91" t="s">
        <v>724</v>
      </c>
      <c r="E1293" s="92" t="s">
        <v>724</v>
      </c>
      <c r="F1293" s="90" t="s">
        <v>724</v>
      </c>
      <c r="G1293" s="93">
        <v>19498.900000000001</v>
      </c>
      <c r="H1293" s="93">
        <v>19498.900000000001</v>
      </c>
      <c r="I1293" s="93">
        <v>19498.900000000001</v>
      </c>
      <c r="J1293" s="94">
        <f t="shared" si="20"/>
        <v>100</v>
      </c>
    </row>
    <row r="1294" spans="1:10">
      <c r="A1294" s="89" t="s">
        <v>709</v>
      </c>
      <c r="B1294" s="90">
        <v>913</v>
      </c>
      <c r="C1294" s="91">
        <v>10</v>
      </c>
      <c r="D1294" s="91">
        <v>3</v>
      </c>
      <c r="E1294" s="92" t="s">
        <v>724</v>
      </c>
      <c r="F1294" s="90" t="s">
        <v>724</v>
      </c>
      <c r="G1294" s="93">
        <v>19498.900000000001</v>
      </c>
      <c r="H1294" s="93">
        <v>19498.900000000001</v>
      </c>
      <c r="I1294" s="93">
        <v>19498.900000000001</v>
      </c>
      <c r="J1294" s="94">
        <f t="shared" si="20"/>
        <v>100</v>
      </c>
    </row>
    <row r="1295" spans="1:10" ht="63">
      <c r="A1295" s="89" t="s">
        <v>952</v>
      </c>
      <c r="B1295" s="90">
        <v>913</v>
      </c>
      <c r="C1295" s="91">
        <v>10</v>
      </c>
      <c r="D1295" s="91">
        <v>3</v>
      </c>
      <c r="E1295" s="92" t="s">
        <v>953</v>
      </c>
      <c r="F1295" s="90" t="s">
        <v>724</v>
      </c>
      <c r="G1295" s="93">
        <v>9000</v>
      </c>
      <c r="H1295" s="93">
        <v>9000</v>
      </c>
      <c r="I1295" s="93">
        <v>9000</v>
      </c>
      <c r="J1295" s="94">
        <f t="shared" si="20"/>
        <v>100</v>
      </c>
    </row>
    <row r="1296" spans="1:10" ht="47.25">
      <c r="A1296" s="89" t="s">
        <v>840</v>
      </c>
      <c r="B1296" s="90">
        <v>913</v>
      </c>
      <c r="C1296" s="91">
        <v>10</v>
      </c>
      <c r="D1296" s="91">
        <v>3</v>
      </c>
      <c r="E1296" s="92" t="s">
        <v>953</v>
      </c>
      <c r="F1296" s="90" t="s">
        <v>841</v>
      </c>
      <c r="G1296" s="95">
        <v>9000</v>
      </c>
      <c r="H1296" s="95">
        <v>9000</v>
      </c>
      <c r="I1296" s="95">
        <v>9000</v>
      </c>
      <c r="J1296" s="94">
        <f t="shared" si="20"/>
        <v>100</v>
      </c>
    </row>
    <row r="1297" spans="1:10" ht="94.5">
      <c r="A1297" s="96" t="s">
        <v>1758</v>
      </c>
      <c r="B1297" s="90">
        <v>913</v>
      </c>
      <c r="C1297" s="91">
        <v>10</v>
      </c>
      <c r="D1297" s="91">
        <v>3</v>
      </c>
      <c r="E1297" s="92" t="s">
        <v>954</v>
      </c>
      <c r="F1297" s="90" t="s">
        <v>724</v>
      </c>
      <c r="G1297" s="93">
        <v>10498.9</v>
      </c>
      <c r="H1297" s="93">
        <v>10498.9</v>
      </c>
      <c r="I1297" s="93">
        <v>10498.9</v>
      </c>
      <c r="J1297" s="94">
        <f t="shared" si="20"/>
        <v>100</v>
      </c>
    </row>
    <row r="1298" spans="1:10" ht="47.25">
      <c r="A1298" s="89" t="s">
        <v>840</v>
      </c>
      <c r="B1298" s="90">
        <v>913</v>
      </c>
      <c r="C1298" s="91">
        <v>10</v>
      </c>
      <c r="D1298" s="91">
        <v>3</v>
      </c>
      <c r="E1298" s="92" t="s">
        <v>954</v>
      </c>
      <c r="F1298" s="90" t="s">
        <v>841</v>
      </c>
      <c r="G1298" s="95">
        <v>10498.9</v>
      </c>
      <c r="H1298" s="95">
        <v>10498.9</v>
      </c>
      <c r="I1298" s="95">
        <v>10498.9</v>
      </c>
      <c r="J1298" s="94">
        <f t="shared" si="20"/>
        <v>100</v>
      </c>
    </row>
    <row r="1299" spans="1:10">
      <c r="A1299" s="89" t="s">
        <v>602</v>
      </c>
      <c r="B1299" s="90">
        <v>914</v>
      </c>
      <c r="C1299" s="91" t="s">
        <v>724</v>
      </c>
      <c r="D1299" s="91" t="s">
        <v>724</v>
      </c>
      <c r="E1299" s="92" t="s">
        <v>724</v>
      </c>
      <c r="F1299" s="90" t="s">
        <v>724</v>
      </c>
      <c r="G1299" s="93">
        <v>12261.5</v>
      </c>
      <c r="H1299" s="93">
        <v>12311.5</v>
      </c>
      <c r="I1299" s="93">
        <v>12305.6</v>
      </c>
      <c r="J1299" s="94">
        <f t="shared" si="20"/>
        <v>100</v>
      </c>
    </row>
    <row r="1300" spans="1:10">
      <c r="A1300" s="89" t="s">
        <v>837</v>
      </c>
      <c r="B1300" s="90">
        <v>914</v>
      </c>
      <c r="C1300" s="91">
        <v>1</v>
      </c>
      <c r="D1300" s="91" t="s">
        <v>724</v>
      </c>
      <c r="E1300" s="92" t="s">
        <v>724</v>
      </c>
      <c r="F1300" s="90" t="s">
        <v>724</v>
      </c>
      <c r="G1300" s="93">
        <v>12261.5</v>
      </c>
      <c r="H1300" s="93">
        <v>12311.5</v>
      </c>
      <c r="I1300" s="93">
        <v>12305.6</v>
      </c>
      <c r="J1300" s="94">
        <f t="shared" si="20"/>
        <v>100</v>
      </c>
    </row>
    <row r="1301" spans="1:10" ht="47.25">
      <c r="A1301" s="89" t="s">
        <v>659</v>
      </c>
      <c r="B1301" s="90">
        <v>914</v>
      </c>
      <c r="C1301" s="91">
        <v>1</v>
      </c>
      <c r="D1301" s="91">
        <v>6</v>
      </c>
      <c r="E1301" s="92" t="s">
        <v>724</v>
      </c>
      <c r="F1301" s="90" t="s">
        <v>724</v>
      </c>
      <c r="G1301" s="93">
        <v>12261.5</v>
      </c>
      <c r="H1301" s="93">
        <v>12311.5</v>
      </c>
      <c r="I1301" s="93">
        <v>12305.6</v>
      </c>
      <c r="J1301" s="94">
        <f t="shared" si="20"/>
        <v>100</v>
      </c>
    </row>
    <row r="1302" spans="1:10" ht="31.5">
      <c r="A1302" s="89" t="s">
        <v>1759</v>
      </c>
      <c r="B1302" s="90">
        <v>914</v>
      </c>
      <c r="C1302" s="91">
        <v>1</v>
      </c>
      <c r="D1302" s="91">
        <v>6</v>
      </c>
      <c r="E1302" s="92" t="s">
        <v>1250</v>
      </c>
      <c r="F1302" s="90"/>
      <c r="G1302" s="93">
        <v>12261.5</v>
      </c>
      <c r="H1302" s="93">
        <v>12311.5</v>
      </c>
      <c r="I1302" s="93">
        <v>12305.6</v>
      </c>
      <c r="J1302" s="94">
        <f t="shared" si="20"/>
        <v>100</v>
      </c>
    </row>
    <row r="1303" spans="1:10" ht="31.5">
      <c r="A1303" s="89" t="s">
        <v>788</v>
      </c>
      <c r="B1303" s="90">
        <v>914</v>
      </c>
      <c r="C1303" s="91">
        <v>1</v>
      </c>
      <c r="D1303" s="91">
        <v>6</v>
      </c>
      <c r="E1303" s="92" t="s">
        <v>1250</v>
      </c>
      <c r="F1303" s="90" t="s">
        <v>789</v>
      </c>
      <c r="G1303" s="95">
        <v>9454.9</v>
      </c>
      <c r="H1303" s="95">
        <v>9454.9</v>
      </c>
      <c r="I1303" s="95">
        <v>9449.1</v>
      </c>
      <c r="J1303" s="94">
        <f t="shared" si="20"/>
        <v>99.9</v>
      </c>
    </row>
    <row r="1304" spans="1:10" ht="31.5">
      <c r="A1304" s="89" t="s">
        <v>790</v>
      </c>
      <c r="B1304" s="90">
        <v>914</v>
      </c>
      <c r="C1304" s="91">
        <v>1</v>
      </c>
      <c r="D1304" s="91">
        <v>6</v>
      </c>
      <c r="E1304" s="92" t="s">
        <v>1250</v>
      </c>
      <c r="F1304" s="90" t="s">
        <v>791</v>
      </c>
      <c r="G1304" s="95">
        <v>390</v>
      </c>
      <c r="H1304" s="95">
        <v>390</v>
      </c>
      <c r="I1304" s="95">
        <v>389.9</v>
      </c>
      <c r="J1304" s="94">
        <f t="shared" si="20"/>
        <v>100</v>
      </c>
    </row>
    <row r="1305" spans="1:10" ht="31.5">
      <c r="A1305" s="89" t="s">
        <v>792</v>
      </c>
      <c r="B1305" s="90">
        <v>914</v>
      </c>
      <c r="C1305" s="91">
        <v>1</v>
      </c>
      <c r="D1305" s="91">
        <v>6</v>
      </c>
      <c r="E1305" s="92" t="s">
        <v>1250</v>
      </c>
      <c r="F1305" s="90" t="s">
        <v>793</v>
      </c>
      <c r="G1305" s="95">
        <v>746</v>
      </c>
      <c r="H1305" s="95">
        <v>746</v>
      </c>
      <c r="I1305" s="95">
        <v>746</v>
      </c>
      <c r="J1305" s="94">
        <f t="shared" si="20"/>
        <v>100</v>
      </c>
    </row>
    <row r="1306" spans="1:10" ht="31.5">
      <c r="A1306" s="89" t="s">
        <v>740</v>
      </c>
      <c r="B1306" s="90">
        <v>914</v>
      </c>
      <c r="C1306" s="91">
        <v>1</v>
      </c>
      <c r="D1306" s="91">
        <v>6</v>
      </c>
      <c r="E1306" s="92" t="s">
        <v>1250</v>
      </c>
      <c r="F1306" s="90" t="s">
        <v>741</v>
      </c>
      <c r="G1306" s="95">
        <v>1585.4</v>
      </c>
      <c r="H1306" s="95">
        <v>1635.4</v>
      </c>
      <c r="I1306" s="95">
        <v>1635.4</v>
      </c>
      <c r="J1306" s="94">
        <f t="shared" si="20"/>
        <v>100</v>
      </c>
    </row>
    <row r="1307" spans="1:10" ht="94.5">
      <c r="A1307" s="89" t="s">
        <v>828</v>
      </c>
      <c r="B1307" s="90">
        <v>914</v>
      </c>
      <c r="C1307" s="91">
        <v>1</v>
      </c>
      <c r="D1307" s="91">
        <v>6</v>
      </c>
      <c r="E1307" s="92" t="s">
        <v>1250</v>
      </c>
      <c r="F1307" s="90" t="s">
        <v>829</v>
      </c>
      <c r="G1307" s="95">
        <v>79.2</v>
      </c>
      <c r="H1307" s="95">
        <v>79.2</v>
      </c>
      <c r="I1307" s="95">
        <v>79.2</v>
      </c>
      <c r="J1307" s="94">
        <f t="shared" si="20"/>
        <v>100</v>
      </c>
    </row>
    <row r="1308" spans="1:10">
      <c r="A1308" s="96" t="s">
        <v>1452</v>
      </c>
      <c r="B1308" s="90">
        <v>914</v>
      </c>
      <c r="C1308" s="91">
        <v>1</v>
      </c>
      <c r="D1308" s="91">
        <v>6</v>
      </c>
      <c r="E1308" s="92" t="s">
        <v>1250</v>
      </c>
      <c r="F1308" s="90" t="s">
        <v>798</v>
      </c>
      <c r="G1308" s="95">
        <v>6</v>
      </c>
      <c r="H1308" s="95">
        <v>6</v>
      </c>
      <c r="I1308" s="95">
        <v>6</v>
      </c>
      <c r="J1308" s="94">
        <f t="shared" si="20"/>
        <v>100</v>
      </c>
    </row>
    <row r="1309" spans="1:10">
      <c r="A1309" s="89" t="s">
        <v>604</v>
      </c>
      <c r="B1309" s="90">
        <v>915</v>
      </c>
      <c r="C1309" s="91" t="s">
        <v>724</v>
      </c>
      <c r="D1309" s="91" t="s">
        <v>724</v>
      </c>
      <c r="E1309" s="92" t="s">
        <v>724</v>
      </c>
      <c r="F1309" s="90" t="s">
        <v>724</v>
      </c>
      <c r="G1309" s="93">
        <v>12908.9</v>
      </c>
      <c r="H1309" s="93">
        <v>12908.9</v>
      </c>
      <c r="I1309" s="93">
        <v>12908.7</v>
      </c>
      <c r="J1309" s="94">
        <f t="shared" si="20"/>
        <v>100</v>
      </c>
    </row>
    <row r="1310" spans="1:10">
      <c r="A1310" s="89" t="s">
        <v>957</v>
      </c>
      <c r="B1310" s="90">
        <v>915</v>
      </c>
      <c r="C1310" s="91">
        <v>4</v>
      </c>
      <c r="D1310" s="91" t="s">
        <v>724</v>
      </c>
      <c r="E1310" s="92" t="s">
        <v>724</v>
      </c>
      <c r="F1310" s="90" t="s">
        <v>724</v>
      </c>
      <c r="G1310" s="93">
        <v>12908.9</v>
      </c>
      <c r="H1310" s="93">
        <v>12908.9</v>
      </c>
      <c r="I1310" s="93">
        <v>12908.7</v>
      </c>
      <c r="J1310" s="94">
        <f t="shared" si="20"/>
        <v>100</v>
      </c>
    </row>
    <row r="1311" spans="1:10">
      <c r="A1311" s="89" t="s">
        <v>678</v>
      </c>
      <c r="B1311" s="90">
        <v>915</v>
      </c>
      <c r="C1311" s="91">
        <v>4</v>
      </c>
      <c r="D1311" s="91">
        <v>1</v>
      </c>
      <c r="E1311" s="92" t="s">
        <v>724</v>
      </c>
      <c r="F1311" s="90" t="s">
        <v>724</v>
      </c>
      <c r="G1311" s="93">
        <v>12908.9</v>
      </c>
      <c r="H1311" s="93">
        <v>12908.9</v>
      </c>
      <c r="I1311" s="93">
        <v>12908.7</v>
      </c>
      <c r="J1311" s="94">
        <f t="shared" si="20"/>
        <v>100</v>
      </c>
    </row>
    <row r="1312" spans="1:10" ht="63">
      <c r="A1312" s="96" t="s">
        <v>1760</v>
      </c>
      <c r="B1312" s="90">
        <v>915</v>
      </c>
      <c r="C1312" s="91">
        <v>4</v>
      </c>
      <c r="D1312" s="91">
        <v>1</v>
      </c>
      <c r="E1312" s="92" t="s">
        <v>1251</v>
      </c>
      <c r="F1312" s="90"/>
      <c r="G1312" s="93">
        <v>9318.9</v>
      </c>
      <c r="H1312" s="93">
        <v>9318.9</v>
      </c>
      <c r="I1312" s="93">
        <v>9318.7000000000007</v>
      </c>
      <c r="J1312" s="94">
        <f t="shared" si="20"/>
        <v>100</v>
      </c>
    </row>
    <row r="1313" spans="1:10" ht="31.5">
      <c r="A1313" s="89" t="s">
        <v>788</v>
      </c>
      <c r="B1313" s="90">
        <v>915</v>
      </c>
      <c r="C1313" s="91">
        <v>4</v>
      </c>
      <c r="D1313" s="91">
        <v>1</v>
      </c>
      <c r="E1313" s="92" t="s">
        <v>1251</v>
      </c>
      <c r="F1313" s="90" t="s">
        <v>789</v>
      </c>
      <c r="G1313" s="95">
        <v>7671.2</v>
      </c>
      <c r="H1313" s="95">
        <v>7671.2</v>
      </c>
      <c r="I1313" s="95">
        <v>7671.2</v>
      </c>
      <c r="J1313" s="94">
        <f t="shared" si="20"/>
        <v>100</v>
      </c>
    </row>
    <row r="1314" spans="1:10" ht="31.5">
      <c r="A1314" s="89" t="s">
        <v>790</v>
      </c>
      <c r="B1314" s="90">
        <v>915</v>
      </c>
      <c r="C1314" s="91">
        <v>4</v>
      </c>
      <c r="D1314" s="91">
        <v>1</v>
      </c>
      <c r="E1314" s="92" t="s">
        <v>1251</v>
      </c>
      <c r="F1314" s="90" t="s">
        <v>791</v>
      </c>
      <c r="G1314" s="95">
        <v>114.3</v>
      </c>
      <c r="H1314" s="95">
        <v>114.3</v>
      </c>
      <c r="I1314" s="95">
        <v>114.3</v>
      </c>
      <c r="J1314" s="94">
        <f t="shared" si="20"/>
        <v>100</v>
      </c>
    </row>
    <row r="1315" spans="1:10" ht="31.5">
      <c r="A1315" s="89" t="s">
        <v>792</v>
      </c>
      <c r="B1315" s="90">
        <v>915</v>
      </c>
      <c r="C1315" s="91">
        <v>4</v>
      </c>
      <c r="D1315" s="91">
        <v>1</v>
      </c>
      <c r="E1315" s="92" t="s">
        <v>1251</v>
      </c>
      <c r="F1315" s="90" t="s">
        <v>793</v>
      </c>
      <c r="G1315" s="95">
        <v>444.5</v>
      </c>
      <c r="H1315" s="95">
        <v>444.5</v>
      </c>
      <c r="I1315" s="95">
        <v>444.5</v>
      </c>
      <c r="J1315" s="94">
        <f t="shared" si="20"/>
        <v>100</v>
      </c>
    </row>
    <row r="1316" spans="1:10" ht="31.5">
      <c r="A1316" s="89" t="s">
        <v>740</v>
      </c>
      <c r="B1316" s="90">
        <v>915</v>
      </c>
      <c r="C1316" s="91">
        <v>4</v>
      </c>
      <c r="D1316" s="91">
        <v>1</v>
      </c>
      <c r="E1316" s="92" t="s">
        <v>1251</v>
      </c>
      <c r="F1316" s="90" t="s">
        <v>741</v>
      </c>
      <c r="G1316" s="95">
        <v>1072.3</v>
      </c>
      <c r="H1316" s="95">
        <v>1072.3</v>
      </c>
      <c r="I1316" s="95">
        <v>1072.0999999999999</v>
      </c>
      <c r="J1316" s="94">
        <f t="shared" si="20"/>
        <v>100</v>
      </c>
    </row>
    <row r="1317" spans="1:10">
      <c r="A1317" s="89" t="s">
        <v>796</v>
      </c>
      <c r="B1317" s="90">
        <v>915</v>
      </c>
      <c r="C1317" s="91">
        <v>4</v>
      </c>
      <c r="D1317" s="91">
        <v>1</v>
      </c>
      <c r="E1317" s="92" t="s">
        <v>1251</v>
      </c>
      <c r="F1317" s="90" t="s">
        <v>797</v>
      </c>
      <c r="G1317" s="95">
        <v>1</v>
      </c>
      <c r="H1317" s="95">
        <v>1</v>
      </c>
      <c r="I1317" s="95">
        <v>1</v>
      </c>
      <c r="J1317" s="94">
        <f t="shared" si="20"/>
        <v>100</v>
      </c>
    </row>
    <row r="1318" spans="1:10">
      <c r="A1318" s="96" t="s">
        <v>1452</v>
      </c>
      <c r="B1318" s="90">
        <v>915</v>
      </c>
      <c r="C1318" s="91">
        <v>4</v>
      </c>
      <c r="D1318" s="91">
        <v>1</v>
      </c>
      <c r="E1318" s="92" t="s">
        <v>1251</v>
      </c>
      <c r="F1318" s="90" t="s">
        <v>798</v>
      </c>
      <c r="G1318" s="95">
        <v>15.6</v>
      </c>
      <c r="H1318" s="95">
        <v>15.6</v>
      </c>
      <c r="I1318" s="95">
        <v>15.6</v>
      </c>
      <c r="J1318" s="94">
        <f t="shared" si="20"/>
        <v>100</v>
      </c>
    </row>
    <row r="1319" spans="1:10" ht="78.75">
      <c r="A1319" s="89" t="s">
        <v>1252</v>
      </c>
      <c r="B1319" s="90">
        <v>915</v>
      </c>
      <c r="C1319" s="91">
        <v>4</v>
      </c>
      <c r="D1319" s="91">
        <v>1</v>
      </c>
      <c r="E1319" s="92" t="s">
        <v>1253</v>
      </c>
      <c r="F1319" s="90"/>
      <c r="G1319" s="93">
        <v>3000</v>
      </c>
      <c r="H1319" s="93">
        <v>3000</v>
      </c>
      <c r="I1319" s="93">
        <v>3000</v>
      </c>
      <c r="J1319" s="94">
        <f t="shared" si="20"/>
        <v>100</v>
      </c>
    </row>
    <row r="1320" spans="1:10" ht="31.5">
      <c r="A1320" s="89" t="s">
        <v>792</v>
      </c>
      <c r="B1320" s="90">
        <v>915</v>
      </c>
      <c r="C1320" s="91">
        <v>4</v>
      </c>
      <c r="D1320" s="91">
        <v>1</v>
      </c>
      <c r="E1320" s="92" t="s">
        <v>1253</v>
      </c>
      <c r="F1320" s="90" t="s">
        <v>793</v>
      </c>
      <c r="G1320" s="95">
        <v>3000</v>
      </c>
      <c r="H1320" s="95">
        <v>3000</v>
      </c>
      <c r="I1320" s="95">
        <v>3000</v>
      </c>
      <c r="J1320" s="94">
        <f t="shared" si="20"/>
        <v>100</v>
      </c>
    </row>
    <row r="1321" spans="1:10" ht="31.5">
      <c r="A1321" s="89" t="s">
        <v>1461</v>
      </c>
      <c r="B1321" s="90">
        <v>915</v>
      </c>
      <c r="C1321" s="91">
        <v>4</v>
      </c>
      <c r="D1321" s="91">
        <v>1</v>
      </c>
      <c r="E1321" s="92" t="s">
        <v>836</v>
      </c>
      <c r="F1321" s="90" t="s">
        <v>724</v>
      </c>
      <c r="G1321" s="93">
        <v>590</v>
      </c>
      <c r="H1321" s="93">
        <v>590</v>
      </c>
      <c r="I1321" s="93">
        <v>590</v>
      </c>
      <c r="J1321" s="94">
        <f t="shared" si="20"/>
        <v>100</v>
      </c>
    </row>
    <row r="1322" spans="1:10" ht="94.5">
      <c r="A1322" s="89" t="s">
        <v>828</v>
      </c>
      <c r="B1322" s="90">
        <v>915</v>
      </c>
      <c r="C1322" s="91">
        <v>4</v>
      </c>
      <c r="D1322" s="91">
        <v>1</v>
      </c>
      <c r="E1322" s="92" t="s">
        <v>836</v>
      </c>
      <c r="F1322" s="90" t="s">
        <v>829</v>
      </c>
      <c r="G1322" s="95">
        <v>490</v>
      </c>
      <c r="H1322" s="95">
        <v>490</v>
      </c>
      <c r="I1322" s="95">
        <v>490</v>
      </c>
      <c r="J1322" s="94">
        <f t="shared" si="20"/>
        <v>100</v>
      </c>
    </row>
    <row r="1323" spans="1:10">
      <c r="A1323" s="89" t="s">
        <v>1650</v>
      </c>
      <c r="B1323" s="90">
        <v>915</v>
      </c>
      <c r="C1323" s="91">
        <v>4</v>
      </c>
      <c r="D1323" s="91">
        <v>1</v>
      </c>
      <c r="E1323" s="92" t="s">
        <v>836</v>
      </c>
      <c r="F1323" s="90" t="s">
        <v>1651</v>
      </c>
      <c r="G1323" s="95">
        <v>100</v>
      </c>
      <c r="H1323" s="95">
        <v>100</v>
      </c>
      <c r="I1323" s="95">
        <v>100</v>
      </c>
      <c r="J1323" s="94">
        <f t="shared" si="20"/>
        <v>100</v>
      </c>
    </row>
    <row r="1324" spans="1:10">
      <c r="A1324" s="89" t="s">
        <v>608</v>
      </c>
      <c r="B1324" s="90">
        <v>916</v>
      </c>
      <c r="C1324" s="91" t="s">
        <v>724</v>
      </c>
      <c r="D1324" s="91" t="s">
        <v>724</v>
      </c>
      <c r="E1324" s="92" t="s">
        <v>724</v>
      </c>
      <c r="F1324" s="90" t="s">
        <v>724</v>
      </c>
      <c r="G1324" s="93">
        <v>17892.3</v>
      </c>
      <c r="H1324" s="93">
        <v>17892.3</v>
      </c>
      <c r="I1324" s="93">
        <v>17265.099999999999</v>
      </c>
      <c r="J1324" s="94">
        <f t="shared" si="20"/>
        <v>96.5</v>
      </c>
    </row>
    <row r="1325" spans="1:10">
      <c r="A1325" s="89" t="s">
        <v>837</v>
      </c>
      <c r="B1325" s="90">
        <v>916</v>
      </c>
      <c r="C1325" s="91">
        <v>1</v>
      </c>
      <c r="D1325" s="91" t="s">
        <v>724</v>
      </c>
      <c r="E1325" s="92" t="s">
        <v>724</v>
      </c>
      <c r="F1325" s="90" t="s">
        <v>724</v>
      </c>
      <c r="G1325" s="93">
        <v>17882.3</v>
      </c>
      <c r="H1325" s="93">
        <v>17882.3</v>
      </c>
      <c r="I1325" s="93">
        <v>17255.099999999999</v>
      </c>
      <c r="J1325" s="94">
        <f t="shared" si="20"/>
        <v>96.5</v>
      </c>
    </row>
    <row r="1326" spans="1:10">
      <c r="A1326" s="89" t="s">
        <v>661</v>
      </c>
      <c r="B1326" s="90">
        <v>916</v>
      </c>
      <c r="C1326" s="91">
        <v>1</v>
      </c>
      <c r="D1326" s="91">
        <v>7</v>
      </c>
      <c r="E1326" s="92" t="s">
        <v>724</v>
      </c>
      <c r="F1326" s="90" t="s">
        <v>724</v>
      </c>
      <c r="G1326" s="93">
        <v>17882.3</v>
      </c>
      <c r="H1326" s="93">
        <v>17882.3</v>
      </c>
      <c r="I1326" s="93">
        <v>17255.099999999999</v>
      </c>
      <c r="J1326" s="94">
        <f t="shared" ref="J1326:J1392" si="21">I1326*100/H1326</f>
        <v>96.5</v>
      </c>
    </row>
    <row r="1327" spans="1:10" ht="47.25">
      <c r="A1327" s="89" t="s">
        <v>1254</v>
      </c>
      <c r="B1327" s="90">
        <v>916</v>
      </c>
      <c r="C1327" s="91">
        <v>1</v>
      </c>
      <c r="D1327" s="91">
        <v>7</v>
      </c>
      <c r="E1327" s="92" t="s">
        <v>1255</v>
      </c>
      <c r="F1327" s="90"/>
      <c r="G1327" s="93">
        <v>207.1</v>
      </c>
      <c r="H1327" s="93">
        <v>207.1</v>
      </c>
      <c r="I1327" s="93">
        <v>133</v>
      </c>
      <c r="J1327" s="94">
        <f t="shared" si="21"/>
        <v>64.2</v>
      </c>
    </row>
    <row r="1328" spans="1:10" ht="31.5">
      <c r="A1328" s="89" t="s">
        <v>790</v>
      </c>
      <c r="B1328" s="90">
        <v>916</v>
      </c>
      <c r="C1328" s="91">
        <v>1</v>
      </c>
      <c r="D1328" s="91">
        <v>7</v>
      </c>
      <c r="E1328" s="92" t="s">
        <v>1255</v>
      </c>
      <c r="F1328" s="90" t="s">
        <v>791</v>
      </c>
      <c r="G1328" s="95">
        <v>56.5</v>
      </c>
      <c r="H1328" s="95">
        <v>56.5</v>
      </c>
      <c r="I1328" s="95">
        <v>43.3</v>
      </c>
      <c r="J1328" s="94">
        <f t="shared" si="21"/>
        <v>76.599999999999994</v>
      </c>
    </row>
    <row r="1329" spans="1:10" ht="31.5">
      <c r="A1329" s="89" t="s">
        <v>740</v>
      </c>
      <c r="B1329" s="90">
        <v>916</v>
      </c>
      <c r="C1329" s="91">
        <v>1</v>
      </c>
      <c r="D1329" s="91">
        <v>7</v>
      </c>
      <c r="E1329" s="92" t="s">
        <v>1255</v>
      </c>
      <c r="F1329" s="90" t="s">
        <v>741</v>
      </c>
      <c r="G1329" s="95">
        <v>150.6</v>
      </c>
      <c r="H1329" s="95">
        <v>150.6</v>
      </c>
      <c r="I1329" s="95">
        <v>89.7</v>
      </c>
      <c r="J1329" s="94">
        <f t="shared" si="21"/>
        <v>59.6</v>
      </c>
    </row>
    <row r="1330" spans="1:10" ht="31.5">
      <c r="A1330" s="89" t="s">
        <v>1761</v>
      </c>
      <c r="B1330" s="90">
        <v>916</v>
      </c>
      <c r="C1330" s="91">
        <v>1</v>
      </c>
      <c r="D1330" s="91">
        <v>7</v>
      </c>
      <c r="E1330" s="92" t="s">
        <v>1256</v>
      </c>
      <c r="F1330" s="90"/>
      <c r="G1330" s="93">
        <v>14955.8</v>
      </c>
      <c r="H1330" s="93">
        <v>14955.8</v>
      </c>
      <c r="I1330" s="93">
        <v>14413.6</v>
      </c>
      <c r="J1330" s="94">
        <f t="shared" si="21"/>
        <v>96.4</v>
      </c>
    </row>
    <row r="1331" spans="1:10" ht="31.5">
      <c r="A1331" s="89" t="s">
        <v>788</v>
      </c>
      <c r="B1331" s="90">
        <v>916</v>
      </c>
      <c r="C1331" s="91">
        <v>1</v>
      </c>
      <c r="D1331" s="91">
        <v>7</v>
      </c>
      <c r="E1331" s="92" t="s">
        <v>1256</v>
      </c>
      <c r="F1331" s="90" t="s">
        <v>789</v>
      </c>
      <c r="G1331" s="95">
        <v>12764.6</v>
      </c>
      <c r="H1331" s="95">
        <v>12764.6</v>
      </c>
      <c r="I1331" s="95">
        <v>12590.8</v>
      </c>
      <c r="J1331" s="94">
        <f t="shared" si="21"/>
        <v>98.6</v>
      </c>
    </row>
    <row r="1332" spans="1:10" ht="31.5">
      <c r="A1332" s="89" t="s">
        <v>790</v>
      </c>
      <c r="B1332" s="90">
        <v>916</v>
      </c>
      <c r="C1332" s="91">
        <v>1</v>
      </c>
      <c r="D1332" s="91">
        <v>7</v>
      </c>
      <c r="E1332" s="92" t="s">
        <v>1256</v>
      </c>
      <c r="F1332" s="90" t="s">
        <v>791</v>
      </c>
      <c r="G1332" s="95">
        <v>242.1</v>
      </c>
      <c r="H1332" s="95">
        <v>242.1</v>
      </c>
      <c r="I1332" s="95">
        <v>187.1</v>
      </c>
      <c r="J1332" s="94">
        <f t="shared" si="21"/>
        <v>77.3</v>
      </c>
    </row>
    <row r="1333" spans="1:10" ht="31.5">
      <c r="A1333" s="89" t="s">
        <v>792</v>
      </c>
      <c r="B1333" s="90">
        <v>916</v>
      </c>
      <c r="C1333" s="91">
        <v>1</v>
      </c>
      <c r="D1333" s="91">
        <v>7</v>
      </c>
      <c r="E1333" s="92" t="s">
        <v>1256</v>
      </c>
      <c r="F1333" s="90" t="s">
        <v>793</v>
      </c>
      <c r="G1333" s="95">
        <v>731.2</v>
      </c>
      <c r="H1333" s="95">
        <v>731.2</v>
      </c>
      <c r="I1333" s="95">
        <v>442.3</v>
      </c>
      <c r="J1333" s="94">
        <f t="shared" si="21"/>
        <v>60.5</v>
      </c>
    </row>
    <row r="1334" spans="1:10" ht="31.5">
      <c r="A1334" s="89" t="s">
        <v>740</v>
      </c>
      <c r="B1334" s="90">
        <v>916</v>
      </c>
      <c r="C1334" s="91">
        <v>1</v>
      </c>
      <c r="D1334" s="91">
        <v>7</v>
      </c>
      <c r="E1334" s="92" t="s">
        <v>1256</v>
      </c>
      <c r="F1334" s="90" t="s">
        <v>741</v>
      </c>
      <c r="G1334" s="95">
        <v>1196.5</v>
      </c>
      <c r="H1334" s="95">
        <v>1196.5</v>
      </c>
      <c r="I1334" s="95">
        <v>1183.0999999999999</v>
      </c>
      <c r="J1334" s="94">
        <f t="shared" si="21"/>
        <v>98.9</v>
      </c>
    </row>
    <row r="1335" spans="1:10">
      <c r="A1335" s="89" t="s">
        <v>796</v>
      </c>
      <c r="B1335" s="90">
        <v>916</v>
      </c>
      <c r="C1335" s="91">
        <v>1</v>
      </c>
      <c r="D1335" s="91">
        <v>7</v>
      </c>
      <c r="E1335" s="92" t="s">
        <v>1256</v>
      </c>
      <c r="F1335" s="90" t="s">
        <v>797</v>
      </c>
      <c r="G1335" s="95">
        <v>7.8</v>
      </c>
      <c r="H1335" s="95">
        <v>7.8</v>
      </c>
      <c r="I1335" s="95">
        <v>4.2</v>
      </c>
      <c r="J1335" s="94">
        <f t="shared" si="21"/>
        <v>53.8</v>
      </c>
    </row>
    <row r="1336" spans="1:10">
      <c r="A1336" s="96" t="s">
        <v>1452</v>
      </c>
      <c r="B1336" s="90">
        <v>916</v>
      </c>
      <c r="C1336" s="91">
        <v>1</v>
      </c>
      <c r="D1336" s="91">
        <v>7</v>
      </c>
      <c r="E1336" s="92" t="s">
        <v>1256</v>
      </c>
      <c r="F1336" s="90" t="s">
        <v>798</v>
      </c>
      <c r="G1336" s="95">
        <v>13.6</v>
      </c>
      <c r="H1336" s="95">
        <v>13.6</v>
      </c>
      <c r="I1336" s="95">
        <v>6.1</v>
      </c>
      <c r="J1336" s="94">
        <f t="shared" si="21"/>
        <v>44.9</v>
      </c>
    </row>
    <row r="1337" spans="1:10" ht="47.25">
      <c r="A1337" s="89" t="s">
        <v>1259</v>
      </c>
      <c r="B1337" s="90">
        <v>916</v>
      </c>
      <c r="C1337" s="91">
        <v>1</v>
      </c>
      <c r="D1337" s="91">
        <v>7</v>
      </c>
      <c r="E1337" s="92" t="s">
        <v>1260</v>
      </c>
      <c r="F1337" s="90"/>
      <c r="G1337" s="93">
        <v>2719.4</v>
      </c>
      <c r="H1337" s="93">
        <v>2719.4</v>
      </c>
      <c r="I1337" s="93">
        <v>2708.5</v>
      </c>
      <c r="J1337" s="94">
        <f t="shared" si="21"/>
        <v>99.6</v>
      </c>
    </row>
    <row r="1338" spans="1:10">
      <c r="A1338" s="89" t="s">
        <v>1257</v>
      </c>
      <c r="B1338" s="90">
        <v>916</v>
      </c>
      <c r="C1338" s="91">
        <v>1</v>
      </c>
      <c r="D1338" s="91">
        <v>7</v>
      </c>
      <c r="E1338" s="92" t="s">
        <v>1260</v>
      </c>
      <c r="F1338" s="90" t="s">
        <v>1258</v>
      </c>
      <c r="G1338" s="95">
        <v>2719.4</v>
      </c>
      <c r="H1338" s="95">
        <v>2719.4</v>
      </c>
      <c r="I1338" s="95">
        <v>2708.5</v>
      </c>
      <c r="J1338" s="94">
        <f t="shared" si="21"/>
        <v>99.6</v>
      </c>
    </row>
    <row r="1339" spans="1:10">
      <c r="A1339" s="89" t="s">
        <v>725</v>
      </c>
      <c r="B1339" s="90">
        <v>916</v>
      </c>
      <c r="C1339" s="91">
        <v>7</v>
      </c>
      <c r="D1339" s="91" t="s">
        <v>724</v>
      </c>
      <c r="E1339" s="92" t="s">
        <v>724</v>
      </c>
      <c r="F1339" s="90" t="s">
        <v>724</v>
      </c>
      <c r="G1339" s="93">
        <v>10</v>
      </c>
      <c r="H1339" s="93">
        <v>10</v>
      </c>
      <c r="I1339" s="93">
        <v>10</v>
      </c>
      <c r="J1339" s="94">
        <f t="shared" si="21"/>
        <v>100</v>
      </c>
    </row>
    <row r="1340" spans="1:10" ht="31.5">
      <c r="A1340" s="89" t="s">
        <v>695</v>
      </c>
      <c r="B1340" s="90">
        <v>916</v>
      </c>
      <c r="C1340" s="91">
        <v>7</v>
      </c>
      <c r="D1340" s="91">
        <v>5</v>
      </c>
      <c r="E1340" s="92" t="s">
        <v>724</v>
      </c>
      <c r="F1340" s="90" t="s">
        <v>724</v>
      </c>
      <c r="G1340" s="93">
        <v>10</v>
      </c>
      <c r="H1340" s="93">
        <v>10</v>
      </c>
      <c r="I1340" s="93">
        <v>10</v>
      </c>
      <c r="J1340" s="94">
        <f t="shared" si="21"/>
        <v>100</v>
      </c>
    </row>
    <row r="1341" spans="1:10" ht="31.5">
      <c r="A1341" s="89" t="s">
        <v>1261</v>
      </c>
      <c r="B1341" s="90">
        <v>916</v>
      </c>
      <c r="C1341" s="91">
        <v>7</v>
      </c>
      <c r="D1341" s="91">
        <v>5</v>
      </c>
      <c r="E1341" s="92" t="s">
        <v>1262</v>
      </c>
      <c r="F1341" s="90"/>
      <c r="G1341" s="93">
        <v>10</v>
      </c>
      <c r="H1341" s="93">
        <v>10</v>
      </c>
      <c r="I1341" s="93">
        <v>10</v>
      </c>
      <c r="J1341" s="94">
        <f t="shared" si="21"/>
        <v>100</v>
      </c>
    </row>
    <row r="1342" spans="1:10" ht="31.5">
      <c r="A1342" s="89" t="s">
        <v>740</v>
      </c>
      <c r="B1342" s="90">
        <v>916</v>
      </c>
      <c r="C1342" s="91">
        <v>7</v>
      </c>
      <c r="D1342" s="91">
        <v>5</v>
      </c>
      <c r="E1342" s="92" t="s">
        <v>1262</v>
      </c>
      <c r="F1342" s="90" t="s">
        <v>741</v>
      </c>
      <c r="G1342" s="95">
        <v>10</v>
      </c>
      <c r="H1342" s="95">
        <v>10</v>
      </c>
      <c r="I1342" s="95">
        <v>10</v>
      </c>
      <c r="J1342" s="94">
        <f t="shared" si="21"/>
        <v>100</v>
      </c>
    </row>
    <row r="1343" spans="1:10">
      <c r="A1343" s="89" t="s">
        <v>1762</v>
      </c>
      <c r="B1343" s="90">
        <v>917</v>
      </c>
      <c r="C1343" s="91" t="s">
        <v>724</v>
      </c>
      <c r="D1343" s="91" t="s">
        <v>724</v>
      </c>
      <c r="E1343" s="92" t="s">
        <v>724</v>
      </c>
      <c r="F1343" s="90" t="s">
        <v>724</v>
      </c>
      <c r="G1343" s="93">
        <v>107690.1</v>
      </c>
      <c r="H1343" s="93">
        <v>107690.1</v>
      </c>
      <c r="I1343" s="93">
        <v>97459.1</v>
      </c>
      <c r="J1343" s="94">
        <f t="shared" si="21"/>
        <v>90.5</v>
      </c>
    </row>
    <row r="1344" spans="1:10">
      <c r="A1344" s="89" t="s">
        <v>837</v>
      </c>
      <c r="B1344" s="90">
        <v>917</v>
      </c>
      <c r="C1344" s="91">
        <v>1</v>
      </c>
      <c r="D1344" s="91" t="s">
        <v>724</v>
      </c>
      <c r="E1344" s="92" t="s">
        <v>724</v>
      </c>
      <c r="F1344" s="90" t="s">
        <v>724</v>
      </c>
      <c r="G1344" s="93">
        <v>107237.1</v>
      </c>
      <c r="H1344" s="93">
        <v>107237.1</v>
      </c>
      <c r="I1344" s="93">
        <v>97277.8</v>
      </c>
      <c r="J1344" s="94">
        <f t="shared" si="21"/>
        <v>90.7</v>
      </c>
    </row>
    <row r="1345" spans="1:10" ht="47.25">
      <c r="A1345" s="89" t="s">
        <v>653</v>
      </c>
      <c r="B1345" s="90">
        <v>917</v>
      </c>
      <c r="C1345" s="91">
        <v>1</v>
      </c>
      <c r="D1345" s="91">
        <v>3</v>
      </c>
      <c r="E1345" s="92" t="s">
        <v>724</v>
      </c>
      <c r="F1345" s="90" t="s">
        <v>724</v>
      </c>
      <c r="G1345" s="93">
        <v>55009.2</v>
      </c>
      <c r="H1345" s="93">
        <v>55009.2</v>
      </c>
      <c r="I1345" s="93">
        <v>53345.599999999999</v>
      </c>
      <c r="J1345" s="94">
        <f t="shared" si="21"/>
        <v>97</v>
      </c>
    </row>
    <row r="1346" spans="1:10" ht="31.5">
      <c r="A1346" s="89" t="s">
        <v>1263</v>
      </c>
      <c r="B1346" s="90">
        <v>917</v>
      </c>
      <c r="C1346" s="91">
        <v>1</v>
      </c>
      <c r="D1346" s="91">
        <v>3</v>
      </c>
      <c r="E1346" s="92" t="s">
        <v>1264</v>
      </c>
      <c r="F1346" s="90" t="s">
        <v>724</v>
      </c>
      <c r="G1346" s="93">
        <v>2955.7</v>
      </c>
      <c r="H1346" s="93">
        <v>2955.7</v>
      </c>
      <c r="I1346" s="93">
        <v>2609.6999999999998</v>
      </c>
      <c r="J1346" s="94">
        <f t="shared" si="21"/>
        <v>88.3</v>
      </c>
    </row>
    <row r="1347" spans="1:10" ht="31.5">
      <c r="A1347" s="89" t="s">
        <v>788</v>
      </c>
      <c r="B1347" s="90">
        <v>917</v>
      </c>
      <c r="C1347" s="91">
        <v>1</v>
      </c>
      <c r="D1347" s="91">
        <v>3</v>
      </c>
      <c r="E1347" s="92" t="s">
        <v>1264</v>
      </c>
      <c r="F1347" s="90" t="s">
        <v>789</v>
      </c>
      <c r="G1347" s="95">
        <v>2955.7</v>
      </c>
      <c r="H1347" s="95">
        <v>2955.7</v>
      </c>
      <c r="I1347" s="95">
        <v>2609.6999999999998</v>
      </c>
      <c r="J1347" s="94">
        <f t="shared" si="21"/>
        <v>88.3</v>
      </c>
    </row>
    <row r="1348" spans="1:10" ht="63">
      <c r="A1348" s="89" t="s">
        <v>1265</v>
      </c>
      <c r="B1348" s="90">
        <v>917</v>
      </c>
      <c r="C1348" s="91">
        <v>1</v>
      </c>
      <c r="D1348" s="91">
        <v>3</v>
      </c>
      <c r="E1348" s="92" t="s">
        <v>1266</v>
      </c>
      <c r="F1348" s="90" t="s">
        <v>724</v>
      </c>
      <c r="G1348" s="93">
        <v>16547.3</v>
      </c>
      <c r="H1348" s="93">
        <v>16547.3</v>
      </c>
      <c r="I1348" s="93">
        <v>15486.7</v>
      </c>
      <c r="J1348" s="94">
        <f t="shared" si="21"/>
        <v>93.6</v>
      </c>
    </row>
    <row r="1349" spans="1:10" ht="31.5">
      <c r="A1349" s="89" t="s">
        <v>788</v>
      </c>
      <c r="B1349" s="90">
        <v>917</v>
      </c>
      <c r="C1349" s="91">
        <v>1</v>
      </c>
      <c r="D1349" s="91">
        <v>3</v>
      </c>
      <c r="E1349" s="92" t="s">
        <v>1266</v>
      </c>
      <c r="F1349" s="90" t="s">
        <v>789</v>
      </c>
      <c r="G1349" s="95">
        <v>16547.3</v>
      </c>
      <c r="H1349" s="95">
        <v>16547.3</v>
      </c>
      <c r="I1349" s="95">
        <v>15486.7</v>
      </c>
      <c r="J1349" s="94">
        <f t="shared" si="21"/>
        <v>93.6</v>
      </c>
    </row>
    <row r="1350" spans="1:10" ht="31.5">
      <c r="A1350" s="89" t="s">
        <v>1267</v>
      </c>
      <c r="B1350" s="90">
        <v>917</v>
      </c>
      <c r="C1350" s="91">
        <v>1</v>
      </c>
      <c r="D1350" s="91">
        <v>3</v>
      </c>
      <c r="E1350" s="92" t="s">
        <v>1268</v>
      </c>
      <c r="F1350" s="90"/>
      <c r="G1350" s="93">
        <v>35506.199999999997</v>
      </c>
      <c r="H1350" s="93">
        <v>35506.199999999997</v>
      </c>
      <c r="I1350" s="93">
        <v>35249.199999999997</v>
      </c>
      <c r="J1350" s="94">
        <f t="shared" si="21"/>
        <v>99.3</v>
      </c>
    </row>
    <row r="1351" spans="1:10" ht="31.5">
      <c r="A1351" s="89" t="s">
        <v>788</v>
      </c>
      <c r="B1351" s="90">
        <v>917</v>
      </c>
      <c r="C1351" s="91">
        <v>1</v>
      </c>
      <c r="D1351" s="91">
        <v>3</v>
      </c>
      <c r="E1351" s="92" t="s">
        <v>1268</v>
      </c>
      <c r="F1351" s="90" t="s">
        <v>789</v>
      </c>
      <c r="G1351" s="95">
        <v>29841.200000000001</v>
      </c>
      <c r="H1351" s="95">
        <v>29841.200000000001</v>
      </c>
      <c r="I1351" s="95">
        <v>29723.1</v>
      </c>
      <c r="J1351" s="94">
        <f t="shared" si="21"/>
        <v>99.6</v>
      </c>
    </row>
    <row r="1352" spans="1:10" ht="31.5">
      <c r="A1352" s="89" t="s">
        <v>790</v>
      </c>
      <c r="B1352" s="90">
        <v>917</v>
      </c>
      <c r="C1352" s="91">
        <v>1</v>
      </c>
      <c r="D1352" s="91">
        <v>3</v>
      </c>
      <c r="E1352" s="92" t="s">
        <v>1268</v>
      </c>
      <c r="F1352" s="90" t="s">
        <v>791</v>
      </c>
      <c r="G1352" s="95">
        <v>2025</v>
      </c>
      <c r="H1352" s="95">
        <v>2025</v>
      </c>
      <c r="I1352" s="95">
        <v>1890.9</v>
      </c>
      <c r="J1352" s="94">
        <f t="shared" si="21"/>
        <v>93.4</v>
      </c>
    </row>
    <row r="1353" spans="1:10" ht="63">
      <c r="A1353" s="89" t="s">
        <v>1269</v>
      </c>
      <c r="B1353" s="90">
        <v>917</v>
      </c>
      <c r="C1353" s="91">
        <v>1</v>
      </c>
      <c r="D1353" s="91">
        <v>3</v>
      </c>
      <c r="E1353" s="92" t="s">
        <v>1268</v>
      </c>
      <c r="F1353" s="90" t="s">
        <v>1270</v>
      </c>
      <c r="G1353" s="95">
        <v>3640</v>
      </c>
      <c r="H1353" s="95">
        <v>3640</v>
      </c>
      <c r="I1353" s="95">
        <v>3635.2</v>
      </c>
      <c r="J1353" s="94">
        <f t="shared" si="21"/>
        <v>99.9</v>
      </c>
    </row>
    <row r="1354" spans="1:10">
      <c r="A1354" s="89" t="s">
        <v>667</v>
      </c>
      <c r="B1354" s="90">
        <v>917</v>
      </c>
      <c r="C1354" s="91">
        <v>1</v>
      </c>
      <c r="D1354" s="91">
        <v>13</v>
      </c>
      <c r="E1354" s="92" t="s">
        <v>724</v>
      </c>
      <c r="F1354" s="90" t="s">
        <v>724</v>
      </c>
      <c r="G1354" s="93">
        <v>52227.9</v>
      </c>
      <c r="H1354" s="93">
        <v>52227.9</v>
      </c>
      <c r="I1354" s="93">
        <v>43932.2</v>
      </c>
      <c r="J1354" s="94">
        <f t="shared" si="21"/>
        <v>84.1</v>
      </c>
    </row>
    <row r="1355" spans="1:10" ht="31.5">
      <c r="A1355" s="89" t="s">
        <v>1271</v>
      </c>
      <c r="B1355" s="90">
        <v>917</v>
      </c>
      <c r="C1355" s="91">
        <v>1</v>
      </c>
      <c r="D1355" s="91">
        <v>13</v>
      </c>
      <c r="E1355" s="92" t="s">
        <v>1272</v>
      </c>
      <c r="F1355" s="90"/>
      <c r="G1355" s="93">
        <v>52227.9</v>
      </c>
      <c r="H1355" s="93">
        <v>52227.9</v>
      </c>
      <c r="I1355" s="93">
        <v>43932.2</v>
      </c>
      <c r="J1355" s="94">
        <f t="shared" si="21"/>
        <v>84.1</v>
      </c>
    </row>
    <row r="1356" spans="1:10" ht="31.5">
      <c r="A1356" s="89" t="s">
        <v>801</v>
      </c>
      <c r="B1356" s="90">
        <v>917</v>
      </c>
      <c r="C1356" s="91">
        <v>1</v>
      </c>
      <c r="D1356" s="91">
        <v>13</v>
      </c>
      <c r="E1356" s="92" t="s">
        <v>1272</v>
      </c>
      <c r="F1356" s="90" t="s">
        <v>802</v>
      </c>
      <c r="G1356" s="95">
        <v>14285</v>
      </c>
      <c r="H1356" s="95">
        <v>14285</v>
      </c>
      <c r="I1356" s="95">
        <v>14203.5</v>
      </c>
      <c r="J1356" s="94">
        <f t="shared" si="21"/>
        <v>99.4</v>
      </c>
    </row>
    <row r="1357" spans="1:10" ht="31.5">
      <c r="A1357" s="89" t="s">
        <v>803</v>
      </c>
      <c r="B1357" s="90">
        <v>917</v>
      </c>
      <c r="C1357" s="91">
        <v>1</v>
      </c>
      <c r="D1357" s="91">
        <v>13</v>
      </c>
      <c r="E1357" s="92" t="s">
        <v>1272</v>
      </c>
      <c r="F1357" s="90" t="s">
        <v>804</v>
      </c>
      <c r="G1357" s="95">
        <v>330</v>
      </c>
      <c r="H1357" s="95">
        <v>330</v>
      </c>
      <c r="I1357" s="95">
        <v>197.7</v>
      </c>
      <c r="J1357" s="94">
        <f t="shared" si="21"/>
        <v>59.9</v>
      </c>
    </row>
    <row r="1358" spans="1:10" ht="31.5">
      <c r="A1358" s="89" t="s">
        <v>792</v>
      </c>
      <c r="B1358" s="90">
        <v>917</v>
      </c>
      <c r="C1358" s="91">
        <v>1</v>
      </c>
      <c r="D1358" s="91">
        <v>13</v>
      </c>
      <c r="E1358" s="92" t="s">
        <v>1272</v>
      </c>
      <c r="F1358" s="90" t="s">
        <v>793</v>
      </c>
      <c r="G1358" s="95">
        <v>3800</v>
      </c>
      <c r="H1358" s="95">
        <v>3800</v>
      </c>
      <c r="I1358" s="95">
        <v>3258.6</v>
      </c>
      <c r="J1358" s="94">
        <f t="shared" si="21"/>
        <v>85.8</v>
      </c>
    </row>
    <row r="1359" spans="1:10" ht="31.5">
      <c r="A1359" s="89" t="s">
        <v>740</v>
      </c>
      <c r="B1359" s="90">
        <v>917</v>
      </c>
      <c r="C1359" s="91">
        <v>1</v>
      </c>
      <c r="D1359" s="91">
        <v>13</v>
      </c>
      <c r="E1359" s="92" t="s">
        <v>1272</v>
      </c>
      <c r="F1359" s="90" t="s">
        <v>741</v>
      </c>
      <c r="G1359" s="95">
        <v>32224.9</v>
      </c>
      <c r="H1359" s="95">
        <v>32224.9</v>
      </c>
      <c r="I1359" s="95">
        <v>24686.400000000001</v>
      </c>
      <c r="J1359" s="94">
        <f t="shared" si="21"/>
        <v>76.599999999999994</v>
      </c>
    </row>
    <row r="1360" spans="1:10">
      <c r="A1360" s="89" t="s">
        <v>796</v>
      </c>
      <c r="B1360" s="90">
        <v>917</v>
      </c>
      <c r="C1360" s="91">
        <v>1</v>
      </c>
      <c r="D1360" s="91">
        <v>13</v>
      </c>
      <c r="E1360" s="92" t="s">
        <v>1272</v>
      </c>
      <c r="F1360" s="90" t="s">
        <v>797</v>
      </c>
      <c r="G1360" s="95">
        <v>1398</v>
      </c>
      <c r="H1360" s="95">
        <v>1398</v>
      </c>
      <c r="I1360" s="95">
        <v>1398</v>
      </c>
      <c r="J1360" s="94">
        <f t="shared" si="21"/>
        <v>100</v>
      </c>
    </row>
    <row r="1361" spans="1:10">
      <c r="A1361" s="96" t="s">
        <v>1452</v>
      </c>
      <c r="B1361" s="90">
        <v>917</v>
      </c>
      <c r="C1361" s="91">
        <v>1</v>
      </c>
      <c r="D1361" s="91">
        <v>13</v>
      </c>
      <c r="E1361" s="92" t="s">
        <v>1272</v>
      </c>
      <c r="F1361" s="90" t="s">
        <v>798</v>
      </c>
      <c r="G1361" s="95">
        <v>190</v>
      </c>
      <c r="H1361" s="95">
        <v>190</v>
      </c>
      <c r="I1361" s="95">
        <v>188</v>
      </c>
      <c r="J1361" s="94">
        <f t="shared" si="21"/>
        <v>98.9</v>
      </c>
    </row>
    <row r="1362" spans="1:10">
      <c r="A1362" s="89" t="s">
        <v>725</v>
      </c>
      <c r="B1362" s="90">
        <v>917</v>
      </c>
      <c r="C1362" s="91">
        <v>7</v>
      </c>
      <c r="D1362" s="91" t="s">
        <v>724</v>
      </c>
      <c r="E1362" s="92" t="s">
        <v>724</v>
      </c>
      <c r="F1362" s="90" t="s">
        <v>724</v>
      </c>
      <c r="G1362" s="93">
        <v>453</v>
      </c>
      <c r="H1362" s="93">
        <v>453</v>
      </c>
      <c r="I1362" s="93">
        <v>181.3</v>
      </c>
      <c r="J1362" s="94">
        <f t="shared" si="21"/>
        <v>40</v>
      </c>
    </row>
    <row r="1363" spans="1:10" ht="31.5">
      <c r="A1363" s="89" t="s">
        <v>695</v>
      </c>
      <c r="B1363" s="90">
        <v>917</v>
      </c>
      <c r="C1363" s="91">
        <v>7</v>
      </c>
      <c r="D1363" s="91">
        <v>5</v>
      </c>
      <c r="E1363" s="92" t="s">
        <v>724</v>
      </c>
      <c r="F1363" s="90" t="s">
        <v>724</v>
      </c>
      <c r="G1363" s="93">
        <v>453</v>
      </c>
      <c r="H1363" s="93">
        <v>453</v>
      </c>
      <c r="I1363" s="93">
        <v>181.3</v>
      </c>
      <c r="J1363" s="94">
        <f t="shared" si="21"/>
        <v>40</v>
      </c>
    </row>
    <row r="1364" spans="1:10" ht="31.5">
      <c r="A1364" s="89" t="s">
        <v>1273</v>
      </c>
      <c r="B1364" s="90">
        <v>917</v>
      </c>
      <c r="C1364" s="91">
        <v>7</v>
      </c>
      <c r="D1364" s="91">
        <v>5</v>
      </c>
      <c r="E1364" s="92" t="s">
        <v>1274</v>
      </c>
      <c r="F1364" s="90"/>
      <c r="G1364" s="93">
        <v>453</v>
      </c>
      <c r="H1364" s="93">
        <v>453</v>
      </c>
      <c r="I1364" s="93">
        <v>181.3</v>
      </c>
      <c r="J1364" s="94">
        <f t="shared" si="21"/>
        <v>40</v>
      </c>
    </row>
    <row r="1365" spans="1:10" ht="31.5">
      <c r="A1365" s="89" t="s">
        <v>790</v>
      </c>
      <c r="B1365" s="90">
        <v>917</v>
      </c>
      <c r="C1365" s="91">
        <v>7</v>
      </c>
      <c r="D1365" s="91">
        <v>5</v>
      </c>
      <c r="E1365" s="92" t="s">
        <v>1274</v>
      </c>
      <c r="F1365" s="90" t="s">
        <v>791</v>
      </c>
      <c r="G1365" s="95">
        <v>143</v>
      </c>
      <c r="H1365" s="95">
        <v>143</v>
      </c>
      <c r="I1365" s="95">
        <v>0</v>
      </c>
      <c r="J1365" s="94">
        <f t="shared" si="21"/>
        <v>0</v>
      </c>
    </row>
    <row r="1366" spans="1:10" ht="31.5">
      <c r="A1366" s="89" t="s">
        <v>740</v>
      </c>
      <c r="B1366" s="90">
        <v>917</v>
      </c>
      <c r="C1366" s="91">
        <v>7</v>
      </c>
      <c r="D1366" s="91">
        <v>5</v>
      </c>
      <c r="E1366" s="92" t="s">
        <v>1274</v>
      </c>
      <c r="F1366" s="90" t="s">
        <v>741</v>
      </c>
      <c r="G1366" s="95">
        <v>310</v>
      </c>
      <c r="H1366" s="95">
        <v>310</v>
      </c>
      <c r="I1366" s="95">
        <v>181.3</v>
      </c>
      <c r="J1366" s="94">
        <f t="shared" si="21"/>
        <v>58.5</v>
      </c>
    </row>
    <row r="1367" spans="1:10">
      <c r="A1367" s="89" t="s">
        <v>612</v>
      </c>
      <c r="B1367" s="90">
        <v>918</v>
      </c>
      <c r="C1367" s="91" t="s">
        <v>724</v>
      </c>
      <c r="D1367" s="91" t="s">
        <v>724</v>
      </c>
      <c r="E1367" s="92" t="s">
        <v>724</v>
      </c>
      <c r="F1367" s="90" t="s">
        <v>724</v>
      </c>
      <c r="G1367" s="93">
        <v>334396.3</v>
      </c>
      <c r="H1367" s="93">
        <v>345826.8</v>
      </c>
      <c r="I1367" s="93">
        <v>330335.8</v>
      </c>
      <c r="J1367" s="94">
        <f t="shared" si="21"/>
        <v>95.5</v>
      </c>
    </row>
    <row r="1368" spans="1:10">
      <c r="A1368" s="89" t="s">
        <v>837</v>
      </c>
      <c r="B1368" s="90">
        <v>918</v>
      </c>
      <c r="C1368" s="91">
        <v>1</v>
      </c>
      <c r="D1368" s="91" t="s">
        <v>724</v>
      </c>
      <c r="E1368" s="92" t="s">
        <v>724</v>
      </c>
      <c r="F1368" s="90" t="s">
        <v>724</v>
      </c>
      <c r="G1368" s="93">
        <v>185222.5</v>
      </c>
      <c r="H1368" s="93">
        <v>185749.9</v>
      </c>
      <c r="I1368" s="93">
        <v>175231.1</v>
      </c>
      <c r="J1368" s="94">
        <f t="shared" si="21"/>
        <v>94.3</v>
      </c>
    </row>
    <row r="1369" spans="1:10" ht="47.25">
      <c r="A1369" s="89" t="s">
        <v>653</v>
      </c>
      <c r="B1369" s="90">
        <v>918</v>
      </c>
      <c r="C1369" s="91">
        <v>1</v>
      </c>
      <c r="D1369" s="91">
        <v>3</v>
      </c>
      <c r="E1369" s="92" t="s">
        <v>724</v>
      </c>
      <c r="F1369" s="90" t="s">
        <v>724</v>
      </c>
      <c r="G1369" s="93">
        <v>5782.6</v>
      </c>
      <c r="H1369" s="93">
        <v>5782.6</v>
      </c>
      <c r="I1369" s="93">
        <v>5686</v>
      </c>
      <c r="J1369" s="94">
        <f t="shared" si="21"/>
        <v>98.3</v>
      </c>
    </row>
    <row r="1370" spans="1:10" ht="31.5">
      <c r="A1370" s="89" t="s">
        <v>1763</v>
      </c>
      <c r="B1370" s="90">
        <v>918</v>
      </c>
      <c r="C1370" s="91">
        <v>1</v>
      </c>
      <c r="D1370" s="91">
        <v>3</v>
      </c>
      <c r="E1370" s="92" t="s">
        <v>1275</v>
      </c>
      <c r="F1370" s="90" t="s">
        <v>724</v>
      </c>
      <c r="G1370" s="93">
        <v>1945.7</v>
      </c>
      <c r="H1370" s="93">
        <v>1945.7</v>
      </c>
      <c r="I1370" s="93">
        <v>1894</v>
      </c>
      <c r="J1370" s="94">
        <f t="shared" si="21"/>
        <v>97.3</v>
      </c>
    </row>
    <row r="1371" spans="1:10" ht="31.5">
      <c r="A1371" s="89" t="s">
        <v>788</v>
      </c>
      <c r="B1371" s="90">
        <v>918</v>
      </c>
      <c r="C1371" s="91">
        <v>1</v>
      </c>
      <c r="D1371" s="91">
        <v>3</v>
      </c>
      <c r="E1371" s="92" t="s">
        <v>1275</v>
      </c>
      <c r="F1371" s="90" t="s">
        <v>789</v>
      </c>
      <c r="G1371" s="95">
        <v>1301</v>
      </c>
      <c r="H1371" s="95">
        <v>1301</v>
      </c>
      <c r="I1371" s="95">
        <v>1280.3</v>
      </c>
      <c r="J1371" s="94">
        <f t="shared" si="21"/>
        <v>98.4</v>
      </c>
    </row>
    <row r="1372" spans="1:10" ht="31.5">
      <c r="A1372" s="89" t="s">
        <v>790</v>
      </c>
      <c r="B1372" s="90">
        <v>918</v>
      </c>
      <c r="C1372" s="91">
        <v>1</v>
      </c>
      <c r="D1372" s="91">
        <v>3</v>
      </c>
      <c r="E1372" s="92" t="s">
        <v>1275</v>
      </c>
      <c r="F1372" s="90" t="s">
        <v>791</v>
      </c>
      <c r="G1372" s="95">
        <v>82.7</v>
      </c>
      <c r="H1372" s="95">
        <v>82.7</v>
      </c>
      <c r="I1372" s="95">
        <v>80.8</v>
      </c>
      <c r="J1372" s="94">
        <f t="shared" si="21"/>
        <v>97.7</v>
      </c>
    </row>
    <row r="1373" spans="1:10" ht="31.5">
      <c r="A1373" s="89" t="s">
        <v>792</v>
      </c>
      <c r="B1373" s="90">
        <v>918</v>
      </c>
      <c r="C1373" s="91">
        <v>1</v>
      </c>
      <c r="D1373" s="91">
        <v>3</v>
      </c>
      <c r="E1373" s="92" t="s">
        <v>1275</v>
      </c>
      <c r="F1373" s="90" t="s">
        <v>793</v>
      </c>
      <c r="G1373" s="95">
        <v>120</v>
      </c>
      <c r="H1373" s="95">
        <v>120</v>
      </c>
      <c r="I1373" s="95">
        <v>90.9</v>
      </c>
      <c r="J1373" s="94">
        <f t="shared" si="21"/>
        <v>75.8</v>
      </c>
    </row>
    <row r="1374" spans="1:10" ht="31.5">
      <c r="A1374" s="89" t="s">
        <v>740</v>
      </c>
      <c r="B1374" s="90">
        <v>918</v>
      </c>
      <c r="C1374" s="91">
        <v>1</v>
      </c>
      <c r="D1374" s="91">
        <v>3</v>
      </c>
      <c r="E1374" s="92" t="s">
        <v>1275</v>
      </c>
      <c r="F1374" s="90" t="s">
        <v>741</v>
      </c>
      <c r="G1374" s="95">
        <v>442</v>
      </c>
      <c r="H1374" s="95">
        <v>442</v>
      </c>
      <c r="I1374" s="95">
        <v>442</v>
      </c>
      <c r="J1374" s="94">
        <f t="shared" si="21"/>
        <v>100</v>
      </c>
    </row>
    <row r="1375" spans="1:10" ht="31.5">
      <c r="A1375" s="89" t="s">
        <v>1276</v>
      </c>
      <c r="B1375" s="90">
        <v>918</v>
      </c>
      <c r="C1375" s="91">
        <v>1</v>
      </c>
      <c r="D1375" s="91">
        <v>3</v>
      </c>
      <c r="E1375" s="92" t="s">
        <v>1277</v>
      </c>
      <c r="F1375" s="90" t="s">
        <v>724</v>
      </c>
      <c r="G1375" s="93">
        <v>3836.9</v>
      </c>
      <c r="H1375" s="93">
        <v>3836.9</v>
      </c>
      <c r="I1375" s="93">
        <v>3792</v>
      </c>
      <c r="J1375" s="94">
        <f t="shared" si="21"/>
        <v>98.8</v>
      </c>
    </row>
    <row r="1376" spans="1:10" ht="31.5">
      <c r="A1376" s="89" t="s">
        <v>788</v>
      </c>
      <c r="B1376" s="90">
        <v>918</v>
      </c>
      <c r="C1376" s="91">
        <v>1</v>
      </c>
      <c r="D1376" s="91">
        <v>3</v>
      </c>
      <c r="E1376" s="92" t="s">
        <v>1277</v>
      </c>
      <c r="F1376" s="90" t="s">
        <v>789</v>
      </c>
      <c r="G1376" s="95">
        <v>3374</v>
      </c>
      <c r="H1376" s="95">
        <v>3374</v>
      </c>
      <c r="I1376" s="95">
        <v>3337.7</v>
      </c>
      <c r="J1376" s="94">
        <f t="shared" si="21"/>
        <v>98.9</v>
      </c>
    </row>
    <row r="1377" spans="1:10" ht="31.5">
      <c r="A1377" s="89" t="s">
        <v>790</v>
      </c>
      <c r="B1377" s="90">
        <v>918</v>
      </c>
      <c r="C1377" s="91">
        <v>1</v>
      </c>
      <c r="D1377" s="91">
        <v>3</v>
      </c>
      <c r="E1377" s="92" t="s">
        <v>1277</v>
      </c>
      <c r="F1377" s="90" t="s">
        <v>791</v>
      </c>
      <c r="G1377" s="95">
        <v>24.5</v>
      </c>
      <c r="H1377" s="95">
        <v>24.5</v>
      </c>
      <c r="I1377" s="95">
        <v>24.5</v>
      </c>
      <c r="J1377" s="94">
        <f t="shared" si="21"/>
        <v>100</v>
      </c>
    </row>
    <row r="1378" spans="1:10" ht="31.5">
      <c r="A1378" s="89" t="s">
        <v>792</v>
      </c>
      <c r="B1378" s="90">
        <v>918</v>
      </c>
      <c r="C1378" s="91">
        <v>1</v>
      </c>
      <c r="D1378" s="91">
        <v>3</v>
      </c>
      <c r="E1378" s="92" t="s">
        <v>1277</v>
      </c>
      <c r="F1378" s="90" t="s">
        <v>793</v>
      </c>
      <c r="G1378" s="95">
        <v>188.3</v>
      </c>
      <c r="H1378" s="95">
        <v>188.3</v>
      </c>
      <c r="I1378" s="95">
        <v>179.7</v>
      </c>
      <c r="J1378" s="94">
        <f t="shared" si="21"/>
        <v>95.4</v>
      </c>
    </row>
    <row r="1379" spans="1:10" ht="31.5">
      <c r="A1379" s="89" t="s">
        <v>740</v>
      </c>
      <c r="B1379" s="90">
        <v>918</v>
      </c>
      <c r="C1379" s="91">
        <v>1</v>
      </c>
      <c r="D1379" s="91">
        <v>3</v>
      </c>
      <c r="E1379" s="92" t="s">
        <v>1277</v>
      </c>
      <c r="F1379" s="90" t="s">
        <v>741</v>
      </c>
      <c r="G1379" s="95">
        <v>250.1</v>
      </c>
      <c r="H1379" s="95">
        <v>250.1</v>
      </c>
      <c r="I1379" s="95">
        <v>250.1</v>
      </c>
      <c r="J1379" s="94">
        <f t="shared" si="21"/>
        <v>100</v>
      </c>
    </row>
    <row r="1380" spans="1:10" ht="47.25">
      <c r="A1380" s="89" t="s">
        <v>655</v>
      </c>
      <c r="B1380" s="90">
        <v>918</v>
      </c>
      <c r="C1380" s="91">
        <v>1</v>
      </c>
      <c r="D1380" s="91">
        <v>4</v>
      </c>
      <c r="E1380" s="92" t="s">
        <v>724</v>
      </c>
      <c r="F1380" s="90" t="s">
        <v>724</v>
      </c>
      <c r="G1380" s="93">
        <v>78660.7</v>
      </c>
      <c r="H1380" s="93">
        <v>78642.7</v>
      </c>
      <c r="I1380" s="93">
        <v>76508.800000000003</v>
      </c>
      <c r="J1380" s="94">
        <f t="shared" si="21"/>
        <v>97.3</v>
      </c>
    </row>
    <row r="1381" spans="1:10" ht="31.5">
      <c r="A1381" s="89" t="s">
        <v>1278</v>
      </c>
      <c r="B1381" s="90">
        <v>918</v>
      </c>
      <c r="C1381" s="91">
        <v>1</v>
      </c>
      <c r="D1381" s="91">
        <v>4</v>
      </c>
      <c r="E1381" s="92" t="s">
        <v>1279</v>
      </c>
      <c r="F1381" s="90" t="s">
        <v>724</v>
      </c>
      <c r="G1381" s="93">
        <v>17509.2</v>
      </c>
      <c r="H1381" s="93">
        <v>17509.2</v>
      </c>
      <c r="I1381" s="93">
        <v>16146.5</v>
      </c>
      <c r="J1381" s="94">
        <f t="shared" si="21"/>
        <v>92.2</v>
      </c>
    </row>
    <row r="1382" spans="1:10" ht="31.5">
      <c r="A1382" s="89" t="s">
        <v>788</v>
      </c>
      <c r="B1382" s="90">
        <v>918</v>
      </c>
      <c r="C1382" s="91">
        <v>1</v>
      </c>
      <c r="D1382" s="91">
        <v>4</v>
      </c>
      <c r="E1382" s="92" t="s">
        <v>1279</v>
      </c>
      <c r="F1382" s="90" t="s">
        <v>789</v>
      </c>
      <c r="G1382" s="95">
        <v>17509.2</v>
      </c>
      <c r="H1382" s="95">
        <v>17509.2</v>
      </c>
      <c r="I1382" s="95">
        <v>16146.5</v>
      </c>
      <c r="J1382" s="94">
        <f t="shared" si="21"/>
        <v>92.2</v>
      </c>
    </row>
    <row r="1383" spans="1:10" ht="31.5">
      <c r="A1383" s="89" t="s">
        <v>1764</v>
      </c>
      <c r="B1383" s="90">
        <v>918</v>
      </c>
      <c r="C1383" s="91">
        <v>1</v>
      </c>
      <c r="D1383" s="91">
        <v>4</v>
      </c>
      <c r="E1383" s="92" t="s">
        <v>1280</v>
      </c>
      <c r="F1383" s="90"/>
      <c r="G1383" s="93">
        <v>61151.5</v>
      </c>
      <c r="H1383" s="93">
        <v>61133.5</v>
      </c>
      <c r="I1383" s="93">
        <v>60362.3</v>
      </c>
      <c r="J1383" s="94">
        <f t="shared" si="21"/>
        <v>98.7</v>
      </c>
    </row>
    <row r="1384" spans="1:10" ht="31.5">
      <c r="A1384" s="89" t="s">
        <v>788</v>
      </c>
      <c r="B1384" s="90">
        <v>918</v>
      </c>
      <c r="C1384" s="91">
        <v>1</v>
      </c>
      <c r="D1384" s="91">
        <v>4</v>
      </c>
      <c r="E1384" s="92" t="s">
        <v>1280</v>
      </c>
      <c r="F1384" s="90" t="s">
        <v>789</v>
      </c>
      <c r="G1384" s="95">
        <v>53017.2</v>
      </c>
      <c r="H1384" s="95">
        <v>52999.199999999997</v>
      </c>
      <c r="I1384" s="95">
        <v>52632.6</v>
      </c>
      <c r="J1384" s="94">
        <f t="shared" si="21"/>
        <v>99.3</v>
      </c>
    </row>
    <row r="1385" spans="1:10" ht="31.5">
      <c r="A1385" s="89" t="s">
        <v>790</v>
      </c>
      <c r="B1385" s="90">
        <v>918</v>
      </c>
      <c r="C1385" s="91">
        <v>1</v>
      </c>
      <c r="D1385" s="91">
        <v>4</v>
      </c>
      <c r="E1385" s="92" t="s">
        <v>1280</v>
      </c>
      <c r="F1385" s="90" t="s">
        <v>791</v>
      </c>
      <c r="G1385" s="95">
        <v>7731.3</v>
      </c>
      <c r="H1385" s="95">
        <v>7731.3</v>
      </c>
      <c r="I1385" s="95">
        <v>7365.2</v>
      </c>
      <c r="J1385" s="94">
        <f t="shared" si="21"/>
        <v>95.3</v>
      </c>
    </row>
    <row r="1386" spans="1:10" ht="31.5">
      <c r="A1386" s="89" t="s">
        <v>792</v>
      </c>
      <c r="B1386" s="90">
        <v>918</v>
      </c>
      <c r="C1386" s="91">
        <v>1</v>
      </c>
      <c r="D1386" s="91">
        <v>4</v>
      </c>
      <c r="E1386" s="92" t="s">
        <v>1280</v>
      </c>
      <c r="F1386" s="90" t="s">
        <v>793</v>
      </c>
      <c r="G1386" s="95">
        <v>47</v>
      </c>
      <c r="H1386" s="95">
        <v>47</v>
      </c>
      <c r="I1386" s="95">
        <v>45.2</v>
      </c>
      <c r="J1386" s="94">
        <f t="shared" si="21"/>
        <v>96.2</v>
      </c>
    </row>
    <row r="1387" spans="1:10" ht="31.5">
      <c r="A1387" s="89" t="s">
        <v>740</v>
      </c>
      <c r="B1387" s="90">
        <v>918</v>
      </c>
      <c r="C1387" s="91">
        <v>1</v>
      </c>
      <c r="D1387" s="91">
        <v>4</v>
      </c>
      <c r="E1387" s="92" t="s">
        <v>1280</v>
      </c>
      <c r="F1387" s="90" t="s">
        <v>741</v>
      </c>
      <c r="G1387" s="95">
        <v>330.5</v>
      </c>
      <c r="H1387" s="95">
        <v>330.5</v>
      </c>
      <c r="I1387" s="95">
        <v>306.2</v>
      </c>
      <c r="J1387" s="94">
        <f t="shared" si="21"/>
        <v>92.6</v>
      </c>
    </row>
    <row r="1388" spans="1:10" ht="31.5">
      <c r="A1388" s="89" t="s">
        <v>728</v>
      </c>
      <c r="B1388" s="90">
        <v>918</v>
      </c>
      <c r="C1388" s="91">
        <v>1</v>
      </c>
      <c r="D1388" s="91">
        <v>4</v>
      </c>
      <c r="E1388" s="92" t="s">
        <v>1280</v>
      </c>
      <c r="F1388" s="90" t="s">
        <v>729</v>
      </c>
      <c r="G1388" s="95">
        <v>24</v>
      </c>
      <c r="H1388" s="95">
        <v>24</v>
      </c>
      <c r="I1388" s="95">
        <v>12</v>
      </c>
      <c r="J1388" s="94">
        <f t="shared" si="21"/>
        <v>50</v>
      </c>
    </row>
    <row r="1389" spans="1:10">
      <c r="A1389" s="96" t="s">
        <v>1452</v>
      </c>
      <c r="B1389" s="90">
        <v>918</v>
      </c>
      <c r="C1389" s="91">
        <v>1</v>
      </c>
      <c r="D1389" s="91">
        <v>4</v>
      </c>
      <c r="E1389" s="92" t="s">
        <v>1280</v>
      </c>
      <c r="F1389" s="90" t="s">
        <v>798</v>
      </c>
      <c r="G1389" s="95">
        <v>1.5</v>
      </c>
      <c r="H1389" s="95">
        <v>1.5</v>
      </c>
      <c r="I1389" s="95">
        <v>1.1000000000000001</v>
      </c>
      <c r="J1389" s="94">
        <f t="shared" si="21"/>
        <v>73.3</v>
      </c>
    </row>
    <row r="1390" spans="1:10">
      <c r="A1390" s="89" t="s">
        <v>661</v>
      </c>
      <c r="B1390" s="90">
        <v>918</v>
      </c>
      <c r="C1390" s="91">
        <v>1</v>
      </c>
      <c r="D1390" s="91">
        <v>7</v>
      </c>
      <c r="E1390" s="92" t="s">
        <v>724</v>
      </c>
      <c r="F1390" s="90" t="s">
        <v>724</v>
      </c>
      <c r="G1390" s="93">
        <v>1204.4000000000001</v>
      </c>
      <c r="H1390" s="93">
        <v>1204.4000000000001</v>
      </c>
      <c r="I1390" s="93">
        <v>1189.4000000000001</v>
      </c>
      <c r="J1390" s="94">
        <f t="shared" si="21"/>
        <v>98.8</v>
      </c>
    </row>
    <row r="1391" spans="1:10">
      <c r="A1391" s="102" t="s">
        <v>1765</v>
      </c>
      <c r="B1391" s="90">
        <v>918</v>
      </c>
      <c r="C1391" s="91">
        <v>1</v>
      </c>
      <c r="D1391" s="91">
        <v>7</v>
      </c>
      <c r="E1391" s="92" t="s">
        <v>1766</v>
      </c>
      <c r="F1391" s="90"/>
      <c r="G1391" s="93">
        <v>1204.4000000000001</v>
      </c>
      <c r="H1391" s="93">
        <v>1204.4000000000001</v>
      </c>
      <c r="I1391" s="93">
        <v>1189.4000000000001</v>
      </c>
      <c r="J1391" s="94">
        <f t="shared" si="21"/>
        <v>98.8</v>
      </c>
    </row>
    <row r="1392" spans="1:10">
      <c r="A1392" s="89" t="s">
        <v>1257</v>
      </c>
      <c r="B1392" s="90">
        <v>918</v>
      </c>
      <c r="C1392" s="91">
        <v>1</v>
      </c>
      <c r="D1392" s="91">
        <v>7</v>
      </c>
      <c r="E1392" s="92" t="s">
        <v>1766</v>
      </c>
      <c r="F1392" s="90" t="s">
        <v>1258</v>
      </c>
      <c r="G1392" s="95">
        <v>1204.4000000000001</v>
      </c>
      <c r="H1392" s="95">
        <v>1204.4000000000001</v>
      </c>
      <c r="I1392" s="95">
        <v>1189.4000000000001</v>
      </c>
      <c r="J1392" s="94">
        <f t="shared" si="21"/>
        <v>98.8</v>
      </c>
    </row>
    <row r="1393" spans="1:10">
      <c r="A1393" s="89" t="s">
        <v>667</v>
      </c>
      <c r="B1393" s="90">
        <v>918</v>
      </c>
      <c r="C1393" s="91">
        <v>1</v>
      </c>
      <c r="D1393" s="91">
        <v>13</v>
      </c>
      <c r="E1393" s="92" t="s">
        <v>724</v>
      </c>
      <c r="F1393" s="90" t="s">
        <v>724</v>
      </c>
      <c r="G1393" s="93">
        <v>99574.8</v>
      </c>
      <c r="H1393" s="93">
        <v>100120.2</v>
      </c>
      <c r="I1393" s="93">
        <v>91846.9</v>
      </c>
      <c r="J1393" s="94">
        <f t="shared" ref="J1393:J1464" si="22">I1393*100/H1393</f>
        <v>91.7</v>
      </c>
    </row>
    <row r="1394" spans="1:10">
      <c r="A1394" s="89" t="s">
        <v>872</v>
      </c>
      <c r="B1394" s="90">
        <v>918</v>
      </c>
      <c r="C1394" s="91">
        <v>1</v>
      </c>
      <c r="D1394" s="91">
        <v>13</v>
      </c>
      <c r="E1394" s="92" t="s">
        <v>873</v>
      </c>
      <c r="F1394" s="90"/>
      <c r="G1394" s="93"/>
      <c r="H1394" s="93">
        <v>545.4</v>
      </c>
      <c r="I1394" s="93">
        <v>545</v>
      </c>
      <c r="J1394" s="94">
        <f t="shared" si="22"/>
        <v>99.9</v>
      </c>
    </row>
    <row r="1395" spans="1:10" ht="31.5">
      <c r="A1395" s="89" t="s">
        <v>728</v>
      </c>
      <c r="B1395" s="90">
        <v>918</v>
      </c>
      <c r="C1395" s="91">
        <v>1</v>
      </c>
      <c r="D1395" s="91">
        <v>13</v>
      </c>
      <c r="E1395" s="92" t="s">
        <v>873</v>
      </c>
      <c r="F1395" s="90" t="s">
        <v>729</v>
      </c>
      <c r="G1395" s="95"/>
      <c r="H1395" s="95">
        <v>545.4</v>
      </c>
      <c r="I1395" s="95">
        <v>545</v>
      </c>
      <c r="J1395" s="94">
        <f t="shared" si="22"/>
        <v>99.9</v>
      </c>
    </row>
    <row r="1396" spans="1:10" ht="31.5">
      <c r="A1396" s="89" t="s">
        <v>1764</v>
      </c>
      <c r="B1396" s="90">
        <v>918</v>
      </c>
      <c r="C1396" s="91">
        <v>1</v>
      </c>
      <c r="D1396" s="91">
        <v>13</v>
      </c>
      <c r="E1396" s="92" t="s">
        <v>1280</v>
      </c>
      <c r="F1396" s="90"/>
      <c r="G1396" s="93">
        <v>3800</v>
      </c>
      <c r="H1396" s="93">
        <v>3800</v>
      </c>
      <c r="I1396" s="93">
        <v>2700</v>
      </c>
      <c r="J1396" s="94">
        <f t="shared" si="22"/>
        <v>71.099999999999994</v>
      </c>
    </row>
    <row r="1397" spans="1:10">
      <c r="A1397" s="89" t="s">
        <v>1650</v>
      </c>
      <c r="B1397" s="90">
        <v>918</v>
      </c>
      <c r="C1397" s="91">
        <v>1</v>
      </c>
      <c r="D1397" s="91">
        <v>13</v>
      </c>
      <c r="E1397" s="92" t="s">
        <v>1280</v>
      </c>
      <c r="F1397" s="90" t="s">
        <v>1651</v>
      </c>
      <c r="G1397" s="95">
        <v>3800</v>
      </c>
      <c r="H1397" s="95">
        <v>3800</v>
      </c>
      <c r="I1397" s="95">
        <v>2700</v>
      </c>
      <c r="J1397" s="94">
        <f t="shared" si="22"/>
        <v>71.099999999999994</v>
      </c>
    </row>
    <row r="1398" spans="1:10" ht="31.5">
      <c r="A1398" s="89" t="s">
        <v>1281</v>
      </c>
      <c r="B1398" s="90">
        <v>918</v>
      </c>
      <c r="C1398" s="91">
        <v>1</v>
      </c>
      <c r="D1398" s="91">
        <v>13</v>
      </c>
      <c r="E1398" s="92" t="s">
        <v>1282</v>
      </c>
      <c r="F1398" s="90"/>
      <c r="G1398" s="93">
        <v>95774.8</v>
      </c>
      <c r="H1398" s="93">
        <v>95774.8</v>
      </c>
      <c r="I1398" s="93">
        <v>88601.9</v>
      </c>
      <c r="J1398" s="94">
        <f t="shared" si="22"/>
        <v>92.5</v>
      </c>
    </row>
    <row r="1399" spans="1:10" ht="31.5">
      <c r="A1399" s="89" t="s">
        <v>801</v>
      </c>
      <c r="B1399" s="90">
        <v>918</v>
      </c>
      <c r="C1399" s="91">
        <v>1</v>
      </c>
      <c r="D1399" s="91">
        <v>13</v>
      </c>
      <c r="E1399" s="92" t="s">
        <v>1282</v>
      </c>
      <c r="F1399" s="90" t="s">
        <v>802</v>
      </c>
      <c r="G1399" s="95">
        <v>32948.699999999997</v>
      </c>
      <c r="H1399" s="95">
        <v>32948.699999999997</v>
      </c>
      <c r="I1399" s="95">
        <v>32888.5</v>
      </c>
      <c r="J1399" s="94">
        <f t="shared" si="22"/>
        <v>99.8</v>
      </c>
    </row>
    <row r="1400" spans="1:10" ht="31.5">
      <c r="A1400" s="89" t="s">
        <v>803</v>
      </c>
      <c r="B1400" s="90">
        <v>918</v>
      </c>
      <c r="C1400" s="91">
        <v>1</v>
      </c>
      <c r="D1400" s="91">
        <v>13</v>
      </c>
      <c r="E1400" s="92" t="s">
        <v>1282</v>
      </c>
      <c r="F1400" s="90" t="s">
        <v>804</v>
      </c>
      <c r="G1400" s="95">
        <v>990</v>
      </c>
      <c r="H1400" s="95">
        <v>990</v>
      </c>
      <c r="I1400" s="95">
        <v>890.3</v>
      </c>
      <c r="J1400" s="94">
        <f t="shared" si="22"/>
        <v>89.9</v>
      </c>
    </row>
    <row r="1401" spans="1:10" ht="31.5">
      <c r="A1401" s="89" t="s">
        <v>792</v>
      </c>
      <c r="B1401" s="90">
        <v>918</v>
      </c>
      <c r="C1401" s="91">
        <v>1</v>
      </c>
      <c r="D1401" s="91">
        <v>13</v>
      </c>
      <c r="E1401" s="92" t="s">
        <v>1282</v>
      </c>
      <c r="F1401" s="90" t="s">
        <v>793</v>
      </c>
      <c r="G1401" s="95">
        <v>8348.4</v>
      </c>
      <c r="H1401" s="95">
        <v>8348.4</v>
      </c>
      <c r="I1401" s="95">
        <v>6810.8</v>
      </c>
      <c r="J1401" s="94">
        <f t="shared" si="22"/>
        <v>81.599999999999994</v>
      </c>
    </row>
    <row r="1402" spans="1:10" ht="31.5">
      <c r="A1402" s="89" t="s">
        <v>740</v>
      </c>
      <c r="B1402" s="90">
        <v>918</v>
      </c>
      <c r="C1402" s="91">
        <v>1</v>
      </c>
      <c r="D1402" s="91">
        <v>13</v>
      </c>
      <c r="E1402" s="92" t="s">
        <v>1282</v>
      </c>
      <c r="F1402" s="90" t="s">
        <v>741</v>
      </c>
      <c r="G1402" s="95">
        <v>51906</v>
      </c>
      <c r="H1402" s="95">
        <v>51906</v>
      </c>
      <c r="I1402" s="95">
        <v>46602</v>
      </c>
      <c r="J1402" s="94">
        <f t="shared" si="22"/>
        <v>89.8</v>
      </c>
    </row>
    <row r="1403" spans="1:10" ht="31.5">
      <c r="A1403" s="89" t="s">
        <v>728</v>
      </c>
      <c r="B1403" s="90">
        <v>918</v>
      </c>
      <c r="C1403" s="91">
        <v>1</v>
      </c>
      <c r="D1403" s="91">
        <v>13</v>
      </c>
      <c r="E1403" s="92" t="s">
        <v>1282</v>
      </c>
      <c r="F1403" s="90" t="s">
        <v>729</v>
      </c>
      <c r="G1403" s="95">
        <v>75</v>
      </c>
      <c r="H1403" s="95">
        <v>75</v>
      </c>
      <c r="I1403" s="95">
        <v>57</v>
      </c>
      <c r="J1403" s="94">
        <f t="shared" si="22"/>
        <v>76</v>
      </c>
    </row>
    <row r="1404" spans="1:10">
      <c r="A1404" s="89" t="s">
        <v>796</v>
      </c>
      <c r="B1404" s="90">
        <v>918</v>
      </c>
      <c r="C1404" s="91">
        <v>1</v>
      </c>
      <c r="D1404" s="91">
        <v>13</v>
      </c>
      <c r="E1404" s="92" t="s">
        <v>1282</v>
      </c>
      <c r="F1404" s="90" t="s">
        <v>797</v>
      </c>
      <c r="G1404" s="95">
        <v>906.7</v>
      </c>
      <c r="H1404" s="95">
        <v>906.7</v>
      </c>
      <c r="I1404" s="95">
        <v>753.3</v>
      </c>
      <c r="J1404" s="94">
        <f t="shared" si="22"/>
        <v>83.1</v>
      </c>
    </row>
    <row r="1405" spans="1:10">
      <c r="A1405" s="96" t="s">
        <v>1452</v>
      </c>
      <c r="B1405" s="90">
        <v>918</v>
      </c>
      <c r="C1405" s="91">
        <v>1</v>
      </c>
      <c r="D1405" s="91">
        <v>13</v>
      </c>
      <c r="E1405" s="92" t="s">
        <v>1282</v>
      </c>
      <c r="F1405" s="90" t="s">
        <v>798</v>
      </c>
      <c r="G1405" s="95">
        <v>600</v>
      </c>
      <c r="H1405" s="95">
        <v>600</v>
      </c>
      <c r="I1405" s="95">
        <v>600</v>
      </c>
      <c r="J1405" s="94">
        <f t="shared" si="22"/>
        <v>100</v>
      </c>
    </row>
    <row r="1406" spans="1:10">
      <c r="A1406" s="89" t="s">
        <v>1047</v>
      </c>
      <c r="B1406" s="90">
        <v>918</v>
      </c>
      <c r="C1406" s="91">
        <v>2</v>
      </c>
      <c r="D1406" s="91" t="s">
        <v>724</v>
      </c>
      <c r="E1406" s="92" t="s">
        <v>724</v>
      </c>
      <c r="F1406" s="90" t="s">
        <v>724</v>
      </c>
      <c r="G1406" s="93">
        <v>3833.7</v>
      </c>
      <c r="H1406" s="93">
        <v>3833.7</v>
      </c>
      <c r="I1406" s="93">
        <v>3575.2</v>
      </c>
      <c r="J1406" s="94">
        <f t="shared" si="22"/>
        <v>93.3</v>
      </c>
    </row>
    <row r="1407" spans="1:10">
      <c r="A1407" s="89" t="s">
        <v>671</v>
      </c>
      <c r="B1407" s="90">
        <v>918</v>
      </c>
      <c r="C1407" s="91">
        <v>2</v>
      </c>
      <c r="D1407" s="91">
        <v>4</v>
      </c>
      <c r="E1407" s="92" t="s">
        <v>724</v>
      </c>
      <c r="F1407" s="90" t="s">
        <v>724</v>
      </c>
      <c r="G1407" s="93">
        <v>3833.7</v>
      </c>
      <c r="H1407" s="93">
        <v>3833.7</v>
      </c>
      <c r="I1407" s="93">
        <v>3575.2</v>
      </c>
      <c r="J1407" s="94">
        <f t="shared" si="22"/>
        <v>93.3</v>
      </c>
    </row>
    <row r="1408" spans="1:10">
      <c r="A1408" s="89" t="s">
        <v>1283</v>
      </c>
      <c r="B1408" s="90">
        <v>918</v>
      </c>
      <c r="C1408" s="91">
        <v>2</v>
      </c>
      <c r="D1408" s="91">
        <v>4</v>
      </c>
      <c r="E1408" s="92" t="s">
        <v>1284</v>
      </c>
      <c r="F1408" s="90" t="s">
        <v>724</v>
      </c>
      <c r="G1408" s="93">
        <v>687.8</v>
      </c>
      <c r="H1408" s="93">
        <v>687.8</v>
      </c>
      <c r="I1408" s="93">
        <v>470</v>
      </c>
      <c r="J1408" s="94">
        <f t="shared" si="22"/>
        <v>68.3</v>
      </c>
    </row>
    <row r="1409" spans="1:10">
      <c r="A1409" s="89" t="s">
        <v>1257</v>
      </c>
      <c r="B1409" s="90">
        <v>918</v>
      </c>
      <c r="C1409" s="91">
        <v>2</v>
      </c>
      <c r="D1409" s="91">
        <v>4</v>
      </c>
      <c r="E1409" s="92" t="s">
        <v>1284</v>
      </c>
      <c r="F1409" s="90" t="s">
        <v>1258</v>
      </c>
      <c r="G1409" s="95">
        <v>687.8</v>
      </c>
      <c r="H1409" s="95">
        <v>687.8</v>
      </c>
      <c r="I1409" s="95">
        <v>470</v>
      </c>
      <c r="J1409" s="94">
        <f t="shared" si="22"/>
        <v>68.3</v>
      </c>
    </row>
    <row r="1410" spans="1:10" ht="47.25">
      <c r="A1410" s="89" t="s">
        <v>1285</v>
      </c>
      <c r="B1410" s="90">
        <v>918</v>
      </c>
      <c r="C1410" s="91">
        <v>2</v>
      </c>
      <c r="D1410" s="91">
        <v>4</v>
      </c>
      <c r="E1410" s="92" t="s">
        <v>1286</v>
      </c>
      <c r="F1410" s="90"/>
      <c r="G1410" s="93">
        <v>3145.9</v>
      </c>
      <c r="H1410" s="93">
        <v>3145.9</v>
      </c>
      <c r="I1410" s="93">
        <v>3105.2</v>
      </c>
      <c r="J1410" s="94">
        <f t="shared" si="22"/>
        <v>98.7</v>
      </c>
    </row>
    <row r="1411" spans="1:10">
      <c r="A1411" s="89" t="s">
        <v>1257</v>
      </c>
      <c r="B1411" s="90">
        <v>918</v>
      </c>
      <c r="C1411" s="91">
        <v>2</v>
      </c>
      <c r="D1411" s="91">
        <v>4</v>
      </c>
      <c r="E1411" s="92" t="s">
        <v>1286</v>
      </c>
      <c r="F1411" s="90" t="s">
        <v>1258</v>
      </c>
      <c r="G1411" s="95">
        <v>3145.9</v>
      </c>
      <c r="H1411" s="95">
        <v>3145.9</v>
      </c>
      <c r="I1411" s="95">
        <v>3105.2</v>
      </c>
      <c r="J1411" s="94">
        <f t="shared" si="22"/>
        <v>98.7</v>
      </c>
    </row>
    <row r="1412" spans="1:10" ht="31.5">
      <c r="A1412" s="89" t="s">
        <v>1067</v>
      </c>
      <c r="B1412" s="90">
        <v>918</v>
      </c>
      <c r="C1412" s="91">
        <v>3</v>
      </c>
      <c r="D1412" s="91" t="s">
        <v>724</v>
      </c>
      <c r="E1412" s="92" t="s">
        <v>724</v>
      </c>
      <c r="F1412" s="90" t="s">
        <v>724</v>
      </c>
      <c r="G1412" s="93">
        <v>142242.20000000001</v>
      </c>
      <c r="H1412" s="93">
        <v>153145.29999999999</v>
      </c>
      <c r="I1412" s="93">
        <v>149790.70000000001</v>
      </c>
      <c r="J1412" s="94">
        <f t="shared" si="22"/>
        <v>97.8</v>
      </c>
    </row>
    <row r="1413" spans="1:10" ht="31.5">
      <c r="A1413" s="89" t="s">
        <v>672</v>
      </c>
      <c r="B1413" s="90">
        <v>918</v>
      </c>
      <c r="C1413" s="91">
        <v>3</v>
      </c>
      <c r="D1413" s="91">
        <v>9</v>
      </c>
      <c r="E1413" s="92" t="s">
        <v>724</v>
      </c>
      <c r="F1413" s="90" t="s">
        <v>724</v>
      </c>
      <c r="G1413" s="93">
        <v>35188.1</v>
      </c>
      <c r="H1413" s="93">
        <v>46091.199999999997</v>
      </c>
      <c r="I1413" s="93">
        <v>44299.4</v>
      </c>
      <c r="J1413" s="94">
        <f t="shared" si="22"/>
        <v>96.1</v>
      </c>
    </row>
    <row r="1414" spans="1:10" ht="94.5">
      <c r="A1414" s="89" t="s">
        <v>1767</v>
      </c>
      <c r="B1414" s="90">
        <v>918</v>
      </c>
      <c r="C1414" s="91">
        <v>3</v>
      </c>
      <c r="D1414" s="91">
        <v>9</v>
      </c>
      <c r="E1414" s="92" t="s">
        <v>1287</v>
      </c>
      <c r="F1414" s="90"/>
      <c r="G1414" s="93">
        <v>9200</v>
      </c>
      <c r="H1414" s="93">
        <v>9200</v>
      </c>
      <c r="I1414" s="93">
        <v>9200</v>
      </c>
      <c r="J1414" s="94">
        <f t="shared" si="22"/>
        <v>100</v>
      </c>
    </row>
    <row r="1415" spans="1:10" ht="31.5">
      <c r="A1415" s="89" t="s">
        <v>792</v>
      </c>
      <c r="B1415" s="90">
        <v>918</v>
      </c>
      <c r="C1415" s="91">
        <v>3</v>
      </c>
      <c r="D1415" s="91">
        <v>9</v>
      </c>
      <c r="E1415" s="92" t="s">
        <v>1287</v>
      </c>
      <c r="F1415" s="90" t="s">
        <v>793</v>
      </c>
      <c r="G1415" s="95">
        <v>9200</v>
      </c>
      <c r="H1415" s="95">
        <v>9200</v>
      </c>
      <c r="I1415" s="95">
        <v>9200</v>
      </c>
      <c r="J1415" s="94">
        <f t="shared" si="22"/>
        <v>100</v>
      </c>
    </row>
    <row r="1416" spans="1:10" ht="63">
      <c r="A1416" s="89" t="s">
        <v>1288</v>
      </c>
      <c r="B1416" s="90">
        <v>918</v>
      </c>
      <c r="C1416" s="91">
        <v>3</v>
      </c>
      <c r="D1416" s="91">
        <v>9</v>
      </c>
      <c r="E1416" s="92" t="s">
        <v>1289</v>
      </c>
      <c r="F1416" s="90" t="s">
        <v>724</v>
      </c>
      <c r="G1416" s="93">
        <v>2174.3000000000002</v>
      </c>
      <c r="H1416" s="93">
        <v>2174.3000000000002</v>
      </c>
      <c r="I1416" s="93">
        <v>2143.6999999999998</v>
      </c>
      <c r="J1416" s="94">
        <f t="shared" si="22"/>
        <v>98.6</v>
      </c>
    </row>
    <row r="1417" spans="1:10" ht="31.5">
      <c r="A1417" s="89" t="s">
        <v>801</v>
      </c>
      <c r="B1417" s="90">
        <v>918</v>
      </c>
      <c r="C1417" s="91">
        <v>3</v>
      </c>
      <c r="D1417" s="91">
        <v>9</v>
      </c>
      <c r="E1417" s="92" t="s">
        <v>1289</v>
      </c>
      <c r="F1417" s="90" t="s">
        <v>802</v>
      </c>
      <c r="G1417" s="95">
        <v>2148.3000000000002</v>
      </c>
      <c r="H1417" s="95">
        <v>2148.3000000000002</v>
      </c>
      <c r="I1417" s="95">
        <v>2143.6999999999998</v>
      </c>
      <c r="J1417" s="94">
        <f t="shared" si="22"/>
        <v>99.8</v>
      </c>
    </row>
    <row r="1418" spans="1:10" ht="31.5">
      <c r="A1418" s="89" t="s">
        <v>792</v>
      </c>
      <c r="B1418" s="90">
        <v>918</v>
      </c>
      <c r="C1418" s="91">
        <v>3</v>
      </c>
      <c r="D1418" s="91">
        <v>9</v>
      </c>
      <c r="E1418" s="92" t="s">
        <v>1289</v>
      </c>
      <c r="F1418" s="90" t="s">
        <v>793</v>
      </c>
      <c r="G1418" s="95">
        <v>1</v>
      </c>
      <c r="H1418" s="95">
        <v>1</v>
      </c>
      <c r="I1418" s="95">
        <v>0</v>
      </c>
      <c r="J1418" s="94">
        <f t="shared" si="22"/>
        <v>0</v>
      </c>
    </row>
    <row r="1419" spans="1:10" ht="31.5">
      <c r="A1419" s="89" t="s">
        <v>740</v>
      </c>
      <c r="B1419" s="90">
        <v>918</v>
      </c>
      <c r="C1419" s="91">
        <v>3</v>
      </c>
      <c r="D1419" s="91">
        <v>9</v>
      </c>
      <c r="E1419" s="92" t="s">
        <v>1289</v>
      </c>
      <c r="F1419" s="90" t="s">
        <v>741</v>
      </c>
      <c r="G1419" s="95">
        <v>25</v>
      </c>
      <c r="H1419" s="95">
        <v>25</v>
      </c>
      <c r="I1419" s="95">
        <v>0</v>
      </c>
      <c r="J1419" s="94">
        <f t="shared" si="22"/>
        <v>0</v>
      </c>
    </row>
    <row r="1420" spans="1:10" ht="47.25">
      <c r="A1420" s="89" t="s">
        <v>832</v>
      </c>
      <c r="B1420" s="90">
        <v>918</v>
      </c>
      <c r="C1420" s="91">
        <v>3</v>
      </c>
      <c r="D1420" s="91">
        <v>9</v>
      </c>
      <c r="E1420" s="92" t="s">
        <v>833</v>
      </c>
      <c r="F1420" s="90"/>
      <c r="G1420" s="93"/>
      <c r="H1420" s="93">
        <v>10903.1</v>
      </c>
      <c r="I1420" s="93">
        <v>9415.9</v>
      </c>
      <c r="J1420" s="94">
        <f t="shared" si="22"/>
        <v>86.4</v>
      </c>
    </row>
    <row r="1421" spans="1:10" ht="31.5">
      <c r="A1421" s="89" t="s">
        <v>792</v>
      </c>
      <c r="B1421" s="90">
        <v>918</v>
      </c>
      <c r="C1421" s="91">
        <v>3</v>
      </c>
      <c r="D1421" s="91">
        <v>9</v>
      </c>
      <c r="E1421" s="92" t="s">
        <v>833</v>
      </c>
      <c r="F1421" s="90" t="s">
        <v>793</v>
      </c>
      <c r="G1421" s="95"/>
      <c r="H1421" s="95">
        <v>187.5</v>
      </c>
      <c r="I1421" s="95">
        <v>187.5</v>
      </c>
      <c r="J1421" s="94">
        <f t="shared" si="22"/>
        <v>100</v>
      </c>
    </row>
    <row r="1422" spans="1:10" ht="31.5">
      <c r="A1422" s="89" t="s">
        <v>740</v>
      </c>
      <c r="B1422" s="90">
        <v>918</v>
      </c>
      <c r="C1422" s="91">
        <v>3</v>
      </c>
      <c r="D1422" s="91">
        <v>9</v>
      </c>
      <c r="E1422" s="92" t="s">
        <v>833</v>
      </c>
      <c r="F1422" s="90" t="s">
        <v>741</v>
      </c>
      <c r="G1422" s="95"/>
      <c r="H1422" s="95">
        <v>10715.6</v>
      </c>
      <c r="I1422" s="95">
        <v>9228.4</v>
      </c>
      <c r="J1422" s="94">
        <f t="shared" si="22"/>
        <v>86.1</v>
      </c>
    </row>
    <row r="1423" spans="1:10" ht="47.25">
      <c r="A1423" s="89" t="s">
        <v>1285</v>
      </c>
      <c r="B1423" s="90">
        <v>918</v>
      </c>
      <c r="C1423" s="91">
        <v>3</v>
      </c>
      <c r="D1423" s="91">
        <v>9</v>
      </c>
      <c r="E1423" s="92" t="s">
        <v>1286</v>
      </c>
      <c r="F1423" s="90"/>
      <c r="G1423" s="93">
        <v>23813.8</v>
      </c>
      <c r="H1423" s="93">
        <v>23813.8</v>
      </c>
      <c r="I1423" s="93">
        <v>23539.8</v>
      </c>
      <c r="J1423" s="94">
        <f t="shared" si="22"/>
        <v>98.8</v>
      </c>
    </row>
    <row r="1424" spans="1:10" ht="31.5">
      <c r="A1424" s="89" t="s">
        <v>801</v>
      </c>
      <c r="B1424" s="90">
        <v>918</v>
      </c>
      <c r="C1424" s="91">
        <v>3</v>
      </c>
      <c r="D1424" s="91">
        <v>9</v>
      </c>
      <c r="E1424" s="92" t="s">
        <v>1286</v>
      </c>
      <c r="F1424" s="90" t="s">
        <v>802</v>
      </c>
      <c r="G1424" s="95">
        <v>18858.2</v>
      </c>
      <c r="H1424" s="95">
        <v>18858.2</v>
      </c>
      <c r="I1424" s="95">
        <v>18656.599999999999</v>
      </c>
      <c r="J1424" s="94">
        <f t="shared" si="22"/>
        <v>98.9</v>
      </c>
    </row>
    <row r="1425" spans="1:10" ht="31.5">
      <c r="A1425" s="89" t="s">
        <v>803</v>
      </c>
      <c r="B1425" s="90">
        <v>918</v>
      </c>
      <c r="C1425" s="91">
        <v>3</v>
      </c>
      <c r="D1425" s="91">
        <v>9</v>
      </c>
      <c r="E1425" s="92" t="s">
        <v>1286</v>
      </c>
      <c r="F1425" s="90" t="s">
        <v>804</v>
      </c>
      <c r="G1425" s="95">
        <v>678.8</v>
      </c>
      <c r="H1425" s="95">
        <v>678.8</v>
      </c>
      <c r="I1425" s="95">
        <v>668.5</v>
      </c>
      <c r="J1425" s="94">
        <f t="shared" si="22"/>
        <v>98.5</v>
      </c>
    </row>
    <row r="1426" spans="1:10" ht="31.5">
      <c r="A1426" s="89" t="s">
        <v>1290</v>
      </c>
      <c r="B1426" s="90">
        <v>918</v>
      </c>
      <c r="C1426" s="91">
        <v>3</v>
      </c>
      <c r="D1426" s="91">
        <v>9</v>
      </c>
      <c r="E1426" s="92" t="s">
        <v>1286</v>
      </c>
      <c r="F1426" s="90" t="s">
        <v>1291</v>
      </c>
      <c r="G1426" s="95">
        <v>24.8</v>
      </c>
      <c r="H1426" s="95">
        <v>24.8</v>
      </c>
      <c r="I1426" s="95">
        <v>24.8</v>
      </c>
      <c r="J1426" s="94">
        <f t="shared" si="22"/>
        <v>100</v>
      </c>
    </row>
    <row r="1427" spans="1:10" ht="31.5">
      <c r="A1427" s="89" t="s">
        <v>792</v>
      </c>
      <c r="B1427" s="90">
        <v>918</v>
      </c>
      <c r="C1427" s="91">
        <v>3</v>
      </c>
      <c r="D1427" s="91">
        <v>9</v>
      </c>
      <c r="E1427" s="92" t="s">
        <v>1286</v>
      </c>
      <c r="F1427" s="90" t="s">
        <v>793</v>
      </c>
      <c r="G1427" s="95">
        <v>1190.5999999999999</v>
      </c>
      <c r="H1427" s="95">
        <v>1190.5999999999999</v>
      </c>
      <c r="I1427" s="95">
        <v>1145.2</v>
      </c>
      <c r="J1427" s="94">
        <f t="shared" si="22"/>
        <v>96.2</v>
      </c>
    </row>
    <row r="1428" spans="1:10" ht="31.5">
      <c r="A1428" s="89" t="s">
        <v>740</v>
      </c>
      <c r="B1428" s="90">
        <v>918</v>
      </c>
      <c r="C1428" s="91">
        <v>3</v>
      </c>
      <c r="D1428" s="91">
        <v>9</v>
      </c>
      <c r="E1428" s="92" t="s">
        <v>1286</v>
      </c>
      <c r="F1428" s="90" t="s">
        <v>741</v>
      </c>
      <c r="G1428" s="95">
        <v>3061.4</v>
      </c>
      <c r="H1428" s="95">
        <v>3061.4</v>
      </c>
      <c r="I1428" s="95">
        <v>3044.7</v>
      </c>
      <c r="J1428" s="94">
        <f t="shared" si="22"/>
        <v>99.5</v>
      </c>
    </row>
    <row r="1429" spans="1:10">
      <c r="A1429" s="89" t="s">
        <v>674</v>
      </c>
      <c r="B1429" s="90">
        <v>918</v>
      </c>
      <c r="C1429" s="91">
        <v>3</v>
      </c>
      <c r="D1429" s="91">
        <v>10</v>
      </c>
      <c r="E1429" s="92" t="s">
        <v>724</v>
      </c>
      <c r="F1429" s="90" t="s">
        <v>724</v>
      </c>
      <c r="G1429" s="93">
        <v>100235.7</v>
      </c>
      <c r="H1429" s="93">
        <v>100235.7</v>
      </c>
      <c r="I1429" s="93">
        <v>98883.9</v>
      </c>
      <c r="J1429" s="94">
        <f t="shared" si="22"/>
        <v>98.7</v>
      </c>
    </row>
    <row r="1430" spans="1:10" ht="47.25">
      <c r="A1430" s="89" t="s">
        <v>1285</v>
      </c>
      <c r="B1430" s="90">
        <v>918</v>
      </c>
      <c r="C1430" s="91">
        <v>3</v>
      </c>
      <c r="D1430" s="91">
        <v>10</v>
      </c>
      <c r="E1430" s="92" t="s">
        <v>1286</v>
      </c>
      <c r="F1430" s="90"/>
      <c r="G1430" s="93">
        <v>100235.7</v>
      </c>
      <c r="H1430" s="93">
        <v>100235.7</v>
      </c>
      <c r="I1430" s="93">
        <v>98883.9</v>
      </c>
      <c r="J1430" s="94">
        <f t="shared" si="22"/>
        <v>98.7</v>
      </c>
    </row>
    <row r="1431" spans="1:10" ht="31.5">
      <c r="A1431" s="89" t="s">
        <v>801</v>
      </c>
      <c r="B1431" s="90">
        <v>918</v>
      </c>
      <c r="C1431" s="91">
        <v>3</v>
      </c>
      <c r="D1431" s="91">
        <v>10</v>
      </c>
      <c r="E1431" s="92" t="s">
        <v>1286</v>
      </c>
      <c r="F1431" s="90" t="s">
        <v>802</v>
      </c>
      <c r="G1431" s="95">
        <v>94631.9</v>
      </c>
      <c r="H1431" s="95">
        <v>94631.9</v>
      </c>
      <c r="I1431" s="95">
        <v>94468.5</v>
      </c>
      <c r="J1431" s="94">
        <f t="shared" si="22"/>
        <v>99.8</v>
      </c>
    </row>
    <row r="1432" spans="1:10" ht="31.5">
      <c r="A1432" s="89" t="s">
        <v>803</v>
      </c>
      <c r="B1432" s="90">
        <v>918</v>
      </c>
      <c r="C1432" s="91">
        <v>3</v>
      </c>
      <c r="D1432" s="91">
        <v>10</v>
      </c>
      <c r="E1432" s="92" t="s">
        <v>1286</v>
      </c>
      <c r="F1432" s="90" t="s">
        <v>804</v>
      </c>
      <c r="G1432" s="95">
        <v>750</v>
      </c>
      <c r="H1432" s="95">
        <v>750</v>
      </c>
      <c r="I1432" s="95">
        <v>749.8</v>
      </c>
      <c r="J1432" s="94">
        <f t="shared" si="22"/>
        <v>100</v>
      </c>
    </row>
    <row r="1433" spans="1:10" ht="31.5">
      <c r="A1433" s="89" t="s">
        <v>1290</v>
      </c>
      <c r="B1433" s="90">
        <v>918</v>
      </c>
      <c r="C1433" s="91">
        <v>3</v>
      </c>
      <c r="D1433" s="91">
        <v>10</v>
      </c>
      <c r="E1433" s="92" t="s">
        <v>1286</v>
      </c>
      <c r="F1433" s="90" t="s">
        <v>1291</v>
      </c>
      <c r="G1433" s="95">
        <v>644.4</v>
      </c>
      <c r="H1433" s="95">
        <v>644.4</v>
      </c>
      <c r="I1433" s="95">
        <v>584.20000000000005</v>
      </c>
      <c r="J1433" s="94">
        <f t="shared" si="22"/>
        <v>90.7</v>
      </c>
    </row>
    <row r="1434" spans="1:10" ht="31.5">
      <c r="A1434" s="89" t="s">
        <v>792</v>
      </c>
      <c r="B1434" s="90">
        <v>918</v>
      </c>
      <c r="C1434" s="91">
        <v>3</v>
      </c>
      <c r="D1434" s="91">
        <v>10</v>
      </c>
      <c r="E1434" s="92" t="s">
        <v>1286</v>
      </c>
      <c r="F1434" s="90" t="s">
        <v>793</v>
      </c>
      <c r="G1434" s="95">
        <v>2</v>
      </c>
      <c r="H1434" s="95">
        <v>2</v>
      </c>
      <c r="I1434" s="95">
        <v>0.7</v>
      </c>
      <c r="J1434" s="94">
        <f t="shared" si="22"/>
        <v>35</v>
      </c>
    </row>
    <row r="1435" spans="1:10" ht="31.5">
      <c r="A1435" s="89" t="s">
        <v>740</v>
      </c>
      <c r="B1435" s="90">
        <v>918</v>
      </c>
      <c r="C1435" s="91">
        <v>3</v>
      </c>
      <c r="D1435" s="91">
        <v>10</v>
      </c>
      <c r="E1435" s="92" t="s">
        <v>1286</v>
      </c>
      <c r="F1435" s="90" t="s">
        <v>741</v>
      </c>
      <c r="G1435" s="95">
        <v>4207.3999999999996</v>
      </c>
      <c r="H1435" s="95">
        <v>4207.3999999999996</v>
      </c>
      <c r="I1435" s="95">
        <v>3080.7</v>
      </c>
      <c r="J1435" s="94">
        <f t="shared" si="22"/>
        <v>73.2</v>
      </c>
    </row>
    <row r="1436" spans="1:10" ht="31.5">
      <c r="A1436" s="89" t="s">
        <v>676</v>
      </c>
      <c r="B1436" s="90">
        <v>918</v>
      </c>
      <c r="C1436" s="91">
        <v>3</v>
      </c>
      <c r="D1436" s="91">
        <v>14</v>
      </c>
      <c r="E1436" s="92" t="s">
        <v>724</v>
      </c>
      <c r="F1436" s="90" t="s">
        <v>724</v>
      </c>
      <c r="G1436" s="93">
        <v>6818.4</v>
      </c>
      <c r="H1436" s="93">
        <v>6818.4</v>
      </c>
      <c r="I1436" s="93">
        <v>6607.4</v>
      </c>
      <c r="J1436" s="94">
        <f t="shared" si="22"/>
        <v>96.9</v>
      </c>
    </row>
    <row r="1437" spans="1:10" ht="47.25">
      <c r="A1437" s="89" t="s">
        <v>1285</v>
      </c>
      <c r="B1437" s="90">
        <v>918</v>
      </c>
      <c r="C1437" s="91">
        <v>3</v>
      </c>
      <c r="D1437" s="91">
        <v>14</v>
      </c>
      <c r="E1437" s="92" t="s">
        <v>1286</v>
      </c>
      <c r="F1437" s="90"/>
      <c r="G1437" s="93">
        <v>6818.4</v>
      </c>
      <c r="H1437" s="93">
        <v>6818.4</v>
      </c>
      <c r="I1437" s="93">
        <v>6607.4</v>
      </c>
      <c r="J1437" s="94">
        <f t="shared" si="22"/>
        <v>96.9</v>
      </c>
    </row>
    <row r="1438" spans="1:10" ht="31.5">
      <c r="A1438" s="89" t="s">
        <v>792</v>
      </c>
      <c r="B1438" s="90">
        <v>918</v>
      </c>
      <c r="C1438" s="91">
        <v>3</v>
      </c>
      <c r="D1438" s="91">
        <v>14</v>
      </c>
      <c r="E1438" s="92" t="s">
        <v>1286</v>
      </c>
      <c r="F1438" s="90" t="s">
        <v>793</v>
      </c>
      <c r="G1438" s="95">
        <v>980.6</v>
      </c>
      <c r="H1438" s="95">
        <v>980.6</v>
      </c>
      <c r="I1438" s="95">
        <v>937.4</v>
      </c>
      <c r="J1438" s="94">
        <f t="shared" si="22"/>
        <v>95.6</v>
      </c>
    </row>
    <row r="1439" spans="1:10" ht="31.5">
      <c r="A1439" s="89" t="s">
        <v>740</v>
      </c>
      <c r="B1439" s="90">
        <v>918</v>
      </c>
      <c r="C1439" s="91">
        <v>3</v>
      </c>
      <c r="D1439" s="91">
        <v>14</v>
      </c>
      <c r="E1439" s="92" t="s">
        <v>1286</v>
      </c>
      <c r="F1439" s="90" t="s">
        <v>741</v>
      </c>
      <c r="G1439" s="95">
        <v>5249.8</v>
      </c>
      <c r="H1439" s="95">
        <v>5249.8</v>
      </c>
      <c r="I1439" s="95">
        <v>5137.3999999999996</v>
      </c>
      <c r="J1439" s="94">
        <f t="shared" si="22"/>
        <v>97.9</v>
      </c>
    </row>
    <row r="1440" spans="1:10">
      <c r="A1440" s="89" t="s">
        <v>796</v>
      </c>
      <c r="B1440" s="90">
        <v>918</v>
      </c>
      <c r="C1440" s="91">
        <v>3</v>
      </c>
      <c r="D1440" s="91">
        <v>14</v>
      </c>
      <c r="E1440" s="92" t="s">
        <v>1286</v>
      </c>
      <c r="F1440" s="90" t="s">
        <v>797</v>
      </c>
      <c r="G1440" s="95">
        <v>554.79999999999995</v>
      </c>
      <c r="H1440" s="95">
        <v>554.79999999999995</v>
      </c>
      <c r="I1440" s="95">
        <v>502.2</v>
      </c>
      <c r="J1440" s="94">
        <f t="shared" si="22"/>
        <v>90.5</v>
      </c>
    </row>
    <row r="1441" spans="1:10">
      <c r="A1441" s="96" t="s">
        <v>1452</v>
      </c>
      <c r="B1441" s="90">
        <v>918</v>
      </c>
      <c r="C1441" s="91">
        <v>3</v>
      </c>
      <c r="D1441" s="91">
        <v>14</v>
      </c>
      <c r="E1441" s="92" t="s">
        <v>1286</v>
      </c>
      <c r="F1441" s="90" t="s">
        <v>798</v>
      </c>
      <c r="G1441" s="95">
        <v>33.200000000000003</v>
      </c>
      <c r="H1441" s="95">
        <v>33.200000000000003</v>
      </c>
      <c r="I1441" s="95">
        <v>30.4</v>
      </c>
      <c r="J1441" s="94">
        <f t="shared" si="22"/>
        <v>91.6</v>
      </c>
    </row>
    <row r="1442" spans="1:10">
      <c r="A1442" s="89" t="s">
        <v>725</v>
      </c>
      <c r="B1442" s="90">
        <v>918</v>
      </c>
      <c r="C1442" s="91">
        <v>7</v>
      </c>
      <c r="D1442" s="91" t="s">
        <v>724</v>
      </c>
      <c r="E1442" s="92" t="s">
        <v>724</v>
      </c>
      <c r="F1442" s="90" t="s">
        <v>724</v>
      </c>
      <c r="G1442" s="93">
        <v>1844</v>
      </c>
      <c r="H1442" s="93">
        <v>1844</v>
      </c>
      <c r="I1442" s="93">
        <v>484.9</v>
      </c>
      <c r="J1442" s="94">
        <f t="shared" si="22"/>
        <v>26.3</v>
      </c>
    </row>
    <row r="1443" spans="1:10" ht="31.5">
      <c r="A1443" s="89" t="s">
        <v>695</v>
      </c>
      <c r="B1443" s="90">
        <v>918</v>
      </c>
      <c r="C1443" s="91">
        <v>7</v>
      </c>
      <c r="D1443" s="91">
        <v>5</v>
      </c>
      <c r="E1443" s="92" t="s">
        <v>724</v>
      </c>
      <c r="F1443" s="90" t="s">
        <v>724</v>
      </c>
      <c r="G1443" s="93">
        <v>1844</v>
      </c>
      <c r="H1443" s="93">
        <v>1844</v>
      </c>
      <c r="I1443" s="93">
        <v>484.9</v>
      </c>
      <c r="J1443" s="94">
        <f t="shared" si="22"/>
        <v>26.3</v>
      </c>
    </row>
    <row r="1444" spans="1:10" ht="31.5">
      <c r="A1444" s="89" t="s">
        <v>1292</v>
      </c>
      <c r="B1444" s="90">
        <v>918</v>
      </c>
      <c r="C1444" s="91">
        <v>7</v>
      </c>
      <c r="D1444" s="91">
        <v>5</v>
      </c>
      <c r="E1444" s="92" t="s">
        <v>1293</v>
      </c>
      <c r="F1444" s="90"/>
      <c r="G1444" s="93">
        <v>1844</v>
      </c>
      <c r="H1444" s="93">
        <v>1844</v>
      </c>
      <c r="I1444" s="93">
        <v>484.9</v>
      </c>
      <c r="J1444" s="94">
        <f t="shared" si="22"/>
        <v>26.3</v>
      </c>
    </row>
    <row r="1445" spans="1:10" ht="31.5">
      <c r="A1445" s="89" t="s">
        <v>790</v>
      </c>
      <c r="B1445" s="90">
        <v>918</v>
      </c>
      <c r="C1445" s="91">
        <v>7</v>
      </c>
      <c r="D1445" s="91">
        <v>5</v>
      </c>
      <c r="E1445" s="92" t="s">
        <v>1293</v>
      </c>
      <c r="F1445" s="90" t="s">
        <v>791</v>
      </c>
      <c r="G1445" s="95">
        <v>1044</v>
      </c>
      <c r="H1445" s="95">
        <v>1044</v>
      </c>
      <c r="I1445" s="95">
        <v>397</v>
      </c>
      <c r="J1445" s="94">
        <f t="shared" si="22"/>
        <v>38</v>
      </c>
    </row>
    <row r="1446" spans="1:10" ht="31.5">
      <c r="A1446" s="89" t="s">
        <v>740</v>
      </c>
      <c r="B1446" s="90">
        <v>918</v>
      </c>
      <c r="C1446" s="91">
        <v>7</v>
      </c>
      <c r="D1446" s="91">
        <v>5</v>
      </c>
      <c r="E1446" s="92" t="s">
        <v>1293</v>
      </c>
      <c r="F1446" s="90" t="s">
        <v>741</v>
      </c>
      <c r="G1446" s="95">
        <v>800</v>
      </c>
      <c r="H1446" s="95">
        <v>800</v>
      </c>
      <c r="I1446" s="95">
        <v>87.9</v>
      </c>
      <c r="J1446" s="94">
        <f t="shared" si="22"/>
        <v>11</v>
      </c>
    </row>
    <row r="1447" spans="1:10">
      <c r="A1447" s="89" t="s">
        <v>879</v>
      </c>
      <c r="B1447" s="90">
        <v>918</v>
      </c>
      <c r="C1447" s="91">
        <v>12</v>
      </c>
      <c r="D1447" s="91" t="s">
        <v>724</v>
      </c>
      <c r="E1447" s="92" t="s">
        <v>724</v>
      </c>
      <c r="F1447" s="90" t="s">
        <v>724</v>
      </c>
      <c r="G1447" s="93">
        <v>1253.9000000000001</v>
      </c>
      <c r="H1447" s="93">
        <v>1253.9000000000001</v>
      </c>
      <c r="I1447" s="93">
        <v>1253.9000000000001</v>
      </c>
      <c r="J1447" s="94">
        <f t="shared" si="22"/>
        <v>100</v>
      </c>
    </row>
    <row r="1448" spans="1:10">
      <c r="A1448" s="89" t="s">
        <v>716</v>
      </c>
      <c r="B1448" s="90">
        <v>918</v>
      </c>
      <c r="C1448" s="91">
        <v>12</v>
      </c>
      <c r="D1448" s="91">
        <v>2</v>
      </c>
      <c r="E1448" s="92" t="s">
        <v>724</v>
      </c>
      <c r="F1448" s="90" t="s">
        <v>724</v>
      </c>
      <c r="G1448" s="93">
        <v>1253.9000000000001</v>
      </c>
      <c r="H1448" s="93">
        <v>1253.9000000000001</v>
      </c>
      <c r="I1448" s="93">
        <v>1253.9000000000001</v>
      </c>
      <c r="J1448" s="94">
        <f t="shared" si="22"/>
        <v>100</v>
      </c>
    </row>
    <row r="1449" spans="1:10" ht="31.5">
      <c r="A1449" s="89" t="s">
        <v>1768</v>
      </c>
      <c r="B1449" s="90">
        <v>918</v>
      </c>
      <c r="C1449" s="91">
        <v>12</v>
      </c>
      <c r="D1449" s="91">
        <v>2</v>
      </c>
      <c r="E1449" s="92" t="s">
        <v>1294</v>
      </c>
      <c r="F1449" s="90" t="s">
        <v>724</v>
      </c>
      <c r="G1449" s="93">
        <v>1253.9000000000001</v>
      </c>
      <c r="H1449" s="93">
        <v>1253.9000000000001</v>
      </c>
      <c r="I1449" s="93">
        <v>1253.9000000000001</v>
      </c>
      <c r="J1449" s="94">
        <f t="shared" si="22"/>
        <v>100</v>
      </c>
    </row>
    <row r="1450" spans="1:10" ht="63">
      <c r="A1450" s="89" t="s">
        <v>811</v>
      </c>
      <c r="B1450" s="90">
        <v>918</v>
      </c>
      <c r="C1450" s="91">
        <v>12</v>
      </c>
      <c r="D1450" s="91">
        <v>2</v>
      </c>
      <c r="E1450" s="92" t="s">
        <v>1294</v>
      </c>
      <c r="F1450" s="90" t="s">
        <v>812</v>
      </c>
      <c r="G1450" s="95">
        <v>1253.9000000000001</v>
      </c>
      <c r="H1450" s="95">
        <v>1253.9000000000001</v>
      </c>
      <c r="I1450" s="95">
        <v>1253.9000000000001</v>
      </c>
      <c r="J1450" s="94">
        <f t="shared" si="22"/>
        <v>100</v>
      </c>
    </row>
    <row r="1451" spans="1:10" ht="31.5">
      <c r="A1451" s="89" t="s">
        <v>616</v>
      </c>
      <c r="B1451" s="90">
        <v>919</v>
      </c>
      <c r="C1451" s="91" t="s">
        <v>724</v>
      </c>
      <c r="D1451" s="91" t="s">
        <v>724</v>
      </c>
      <c r="E1451" s="92" t="s">
        <v>724</v>
      </c>
      <c r="F1451" s="90" t="s">
        <v>724</v>
      </c>
      <c r="G1451" s="93">
        <v>529506.80000000005</v>
      </c>
      <c r="H1451" s="93">
        <v>530266.69999999995</v>
      </c>
      <c r="I1451" s="93">
        <v>528184.6</v>
      </c>
      <c r="J1451" s="94">
        <f t="shared" si="22"/>
        <v>99.6</v>
      </c>
    </row>
    <row r="1452" spans="1:10">
      <c r="A1452" s="89" t="s">
        <v>837</v>
      </c>
      <c r="B1452" s="90">
        <v>919</v>
      </c>
      <c r="C1452" s="91">
        <v>1</v>
      </c>
      <c r="D1452" s="91" t="s">
        <v>724</v>
      </c>
      <c r="E1452" s="92" t="s">
        <v>724</v>
      </c>
      <c r="F1452" s="90" t="s">
        <v>724</v>
      </c>
      <c r="G1452" s="93">
        <v>2846.4</v>
      </c>
      <c r="H1452" s="93">
        <v>2846.4</v>
      </c>
      <c r="I1452" s="93">
        <v>1921.5</v>
      </c>
      <c r="J1452" s="94">
        <f t="shared" si="22"/>
        <v>67.5</v>
      </c>
    </row>
    <row r="1453" spans="1:10" ht="31.5">
      <c r="A1453" s="89" t="s">
        <v>665</v>
      </c>
      <c r="B1453" s="90">
        <v>919</v>
      </c>
      <c r="C1453" s="91">
        <v>1</v>
      </c>
      <c r="D1453" s="91">
        <v>12</v>
      </c>
      <c r="E1453" s="92" t="s">
        <v>724</v>
      </c>
      <c r="F1453" s="90" t="s">
        <v>724</v>
      </c>
      <c r="G1453" s="93">
        <v>1645.5</v>
      </c>
      <c r="H1453" s="93">
        <v>1645.5</v>
      </c>
      <c r="I1453" s="93">
        <v>1645.5</v>
      </c>
      <c r="J1453" s="94">
        <f t="shared" si="22"/>
        <v>100</v>
      </c>
    </row>
    <row r="1454" spans="1:10" ht="78.75">
      <c r="A1454" s="89" t="s">
        <v>1295</v>
      </c>
      <c r="B1454" s="90">
        <v>919</v>
      </c>
      <c r="C1454" s="91">
        <v>1</v>
      </c>
      <c r="D1454" s="91">
        <v>12</v>
      </c>
      <c r="E1454" s="92" t="s">
        <v>1296</v>
      </c>
      <c r="F1454" s="90" t="s">
        <v>724</v>
      </c>
      <c r="G1454" s="93">
        <v>1645.5</v>
      </c>
      <c r="H1454" s="93">
        <v>1645.5</v>
      </c>
      <c r="I1454" s="93">
        <v>1645.5</v>
      </c>
      <c r="J1454" s="94">
        <f t="shared" si="22"/>
        <v>100</v>
      </c>
    </row>
    <row r="1455" spans="1:10" ht="63">
      <c r="A1455" s="89" t="s">
        <v>811</v>
      </c>
      <c r="B1455" s="90">
        <v>919</v>
      </c>
      <c r="C1455" s="91">
        <v>1</v>
      </c>
      <c r="D1455" s="91">
        <v>12</v>
      </c>
      <c r="E1455" s="92" t="s">
        <v>1296</v>
      </c>
      <c r="F1455" s="90" t="s">
        <v>812</v>
      </c>
      <c r="G1455" s="95">
        <v>1608.6</v>
      </c>
      <c r="H1455" s="95">
        <v>1608.6</v>
      </c>
      <c r="I1455" s="95">
        <v>1608.6</v>
      </c>
      <c r="J1455" s="94">
        <f t="shared" si="22"/>
        <v>100</v>
      </c>
    </row>
    <row r="1456" spans="1:10">
      <c r="A1456" s="89" t="s">
        <v>779</v>
      </c>
      <c r="B1456" s="90">
        <v>919</v>
      </c>
      <c r="C1456" s="91">
        <v>1</v>
      </c>
      <c r="D1456" s="91">
        <v>12</v>
      </c>
      <c r="E1456" s="92" t="s">
        <v>1296</v>
      </c>
      <c r="F1456" s="90" t="s">
        <v>780</v>
      </c>
      <c r="G1456" s="95">
        <v>36.9</v>
      </c>
      <c r="H1456" s="95">
        <v>36.9</v>
      </c>
      <c r="I1456" s="95">
        <v>36.9</v>
      </c>
      <c r="J1456" s="94">
        <f t="shared" si="22"/>
        <v>100</v>
      </c>
    </row>
    <row r="1457" spans="1:10">
      <c r="A1457" s="89" t="s">
        <v>667</v>
      </c>
      <c r="B1457" s="90">
        <v>919</v>
      </c>
      <c r="C1457" s="91">
        <v>1</v>
      </c>
      <c r="D1457" s="91">
        <v>13</v>
      </c>
      <c r="E1457" s="92" t="s">
        <v>724</v>
      </c>
      <c r="F1457" s="90" t="s">
        <v>724</v>
      </c>
      <c r="G1457" s="93">
        <v>1200.9000000000001</v>
      </c>
      <c r="H1457" s="93">
        <v>1200.9000000000001</v>
      </c>
      <c r="I1457" s="93">
        <v>276</v>
      </c>
      <c r="J1457" s="94">
        <f t="shared" si="22"/>
        <v>23</v>
      </c>
    </row>
    <row r="1458" spans="1:10" ht="110.25">
      <c r="A1458" s="89" t="s">
        <v>1232</v>
      </c>
      <c r="B1458" s="90">
        <v>919</v>
      </c>
      <c r="C1458" s="91">
        <v>1</v>
      </c>
      <c r="D1458" s="91">
        <v>13</v>
      </c>
      <c r="E1458" s="92" t="s">
        <v>1233</v>
      </c>
      <c r="F1458" s="90" t="s">
        <v>724</v>
      </c>
      <c r="G1458" s="93">
        <v>1164.9000000000001</v>
      </c>
      <c r="H1458" s="93">
        <v>1164.9000000000001</v>
      </c>
      <c r="I1458" s="93">
        <v>240</v>
      </c>
      <c r="J1458" s="94">
        <f t="shared" si="22"/>
        <v>20.6</v>
      </c>
    </row>
    <row r="1459" spans="1:10" ht="31.5">
      <c r="A1459" s="89" t="s">
        <v>740</v>
      </c>
      <c r="B1459" s="90">
        <v>919</v>
      </c>
      <c r="C1459" s="91">
        <v>1</v>
      </c>
      <c r="D1459" s="91">
        <v>13</v>
      </c>
      <c r="E1459" s="92" t="s">
        <v>1233</v>
      </c>
      <c r="F1459" s="90" t="s">
        <v>741</v>
      </c>
      <c r="G1459" s="95">
        <v>1164.9000000000001</v>
      </c>
      <c r="H1459" s="95">
        <v>1164.9000000000001</v>
      </c>
      <c r="I1459" s="95">
        <v>240</v>
      </c>
      <c r="J1459" s="94">
        <f t="shared" si="22"/>
        <v>20.6</v>
      </c>
    </row>
    <row r="1460" spans="1:10" ht="110.25">
      <c r="A1460" s="89" t="s">
        <v>1769</v>
      </c>
      <c r="B1460" s="90">
        <v>919</v>
      </c>
      <c r="C1460" s="91">
        <v>1</v>
      </c>
      <c r="D1460" s="91">
        <v>13</v>
      </c>
      <c r="E1460" s="92" t="s">
        <v>1770</v>
      </c>
      <c r="F1460" s="90" t="s">
        <v>724</v>
      </c>
      <c r="G1460" s="93">
        <v>36</v>
      </c>
      <c r="H1460" s="93">
        <v>36</v>
      </c>
      <c r="I1460" s="93">
        <v>36</v>
      </c>
      <c r="J1460" s="94">
        <f t="shared" si="22"/>
        <v>100</v>
      </c>
    </row>
    <row r="1461" spans="1:10" ht="47.25">
      <c r="A1461" s="89" t="s">
        <v>1771</v>
      </c>
      <c r="B1461" s="90">
        <v>919</v>
      </c>
      <c r="C1461" s="91">
        <v>1</v>
      </c>
      <c r="D1461" s="91">
        <v>13</v>
      </c>
      <c r="E1461" s="92" t="s">
        <v>1770</v>
      </c>
      <c r="F1461" s="90" t="s">
        <v>1772</v>
      </c>
      <c r="G1461" s="95">
        <v>36</v>
      </c>
      <c r="H1461" s="95">
        <v>36</v>
      </c>
      <c r="I1461" s="95">
        <v>36</v>
      </c>
      <c r="J1461" s="94">
        <f t="shared" si="22"/>
        <v>100</v>
      </c>
    </row>
    <row r="1462" spans="1:10" ht="31.5">
      <c r="A1462" s="89" t="s">
        <v>1067</v>
      </c>
      <c r="B1462" s="90">
        <v>919</v>
      </c>
      <c r="C1462" s="91">
        <v>3</v>
      </c>
      <c r="D1462" s="91" t="s">
        <v>724</v>
      </c>
      <c r="E1462" s="92" t="s">
        <v>724</v>
      </c>
      <c r="F1462" s="90" t="s">
        <v>724</v>
      </c>
      <c r="G1462" s="93">
        <v>0</v>
      </c>
      <c r="H1462" s="93">
        <v>760</v>
      </c>
      <c r="I1462" s="93">
        <v>730.1</v>
      </c>
      <c r="J1462" s="94">
        <f t="shared" si="22"/>
        <v>96.1</v>
      </c>
    </row>
    <row r="1463" spans="1:10" ht="31.5">
      <c r="A1463" s="89" t="s">
        <v>672</v>
      </c>
      <c r="B1463" s="90">
        <v>919</v>
      </c>
      <c r="C1463" s="91">
        <v>3</v>
      </c>
      <c r="D1463" s="91">
        <v>9</v>
      </c>
      <c r="E1463" s="92" t="s">
        <v>724</v>
      </c>
      <c r="F1463" s="90" t="s">
        <v>724</v>
      </c>
      <c r="G1463" s="93">
        <v>0</v>
      </c>
      <c r="H1463" s="93">
        <v>760</v>
      </c>
      <c r="I1463" s="93">
        <v>730.1</v>
      </c>
      <c r="J1463" s="94">
        <f t="shared" si="22"/>
        <v>96.1</v>
      </c>
    </row>
    <row r="1464" spans="1:10">
      <c r="A1464" s="102" t="s">
        <v>832</v>
      </c>
      <c r="B1464" s="90">
        <v>919</v>
      </c>
      <c r="C1464" s="91">
        <v>3</v>
      </c>
      <c r="D1464" s="91">
        <v>9</v>
      </c>
      <c r="E1464" s="92" t="s">
        <v>833</v>
      </c>
      <c r="F1464" s="90"/>
      <c r="G1464" s="93">
        <v>0</v>
      </c>
      <c r="H1464" s="93">
        <v>760</v>
      </c>
      <c r="I1464" s="93">
        <v>730.1</v>
      </c>
      <c r="J1464" s="94">
        <f t="shared" si="22"/>
        <v>96.1</v>
      </c>
    </row>
    <row r="1465" spans="1:10" ht="63">
      <c r="A1465" s="89" t="s">
        <v>811</v>
      </c>
      <c r="B1465" s="90">
        <v>919</v>
      </c>
      <c r="C1465" s="91">
        <v>3</v>
      </c>
      <c r="D1465" s="91">
        <v>9</v>
      </c>
      <c r="E1465" s="92" t="s">
        <v>833</v>
      </c>
      <c r="F1465" s="90" t="s">
        <v>812</v>
      </c>
      <c r="G1465" s="95"/>
      <c r="H1465" s="95">
        <v>760</v>
      </c>
      <c r="I1465" s="95">
        <v>730.1</v>
      </c>
      <c r="J1465" s="94">
        <f t="shared" ref="J1465:J1528" si="23">I1465*100/H1465</f>
        <v>96.1</v>
      </c>
    </row>
    <row r="1466" spans="1:10">
      <c r="A1466" s="89" t="s">
        <v>957</v>
      </c>
      <c r="B1466" s="90">
        <v>919</v>
      </c>
      <c r="C1466" s="91">
        <v>4</v>
      </c>
      <c r="D1466" s="91" t="s">
        <v>724</v>
      </c>
      <c r="E1466" s="92" t="s">
        <v>724</v>
      </c>
      <c r="F1466" s="90" t="s">
        <v>724</v>
      </c>
      <c r="G1466" s="93">
        <v>416490.4</v>
      </c>
      <c r="H1466" s="93">
        <v>416490.4</v>
      </c>
      <c r="I1466" s="93">
        <v>415646.1</v>
      </c>
      <c r="J1466" s="94">
        <f t="shared" si="23"/>
        <v>99.8</v>
      </c>
    </row>
    <row r="1467" spans="1:10">
      <c r="A1467" s="89" t="s">
        <v>680</v>
      </c>
      <c r="B1467" s="90">
        <v>919</v>
      </c>
      <c r="C1467" s="91">
        <v>4</v>
      </c>
      <c r="D1467" s="91">
        <v>6</v>
      </c>
      <c r="E1467" s="92" t="s">
        <v>724</v>
      </c>
      <c r="F1467" s="90" t="s">
        <v>724</v>
      </c>
      <c r="G1467" s="93">
        <v>45548.3</v>
      </c>
      <c r="H1467" s="93">
        <v>45548.3</v>
      </c>
      <c r="I1467" s="93">
        <v>44732.3</v>
      </c>
      <c r="J1467" s="94">
        <f t="shared" si="23"/>
        <v>98.2</v>
      </c>
    </row>
    <row r="1468" spans="1:10" ht="78.75">
      <c r="A1468" s="89" t="s">
        <v>1773</v>
      </c>
      <c r="B1468" s="90">
        <v>919</v>
      </c>
      <c r="C1468" s="91">
        <v>4</v>
      </c>
      <c r="D1468" s="91">
        <v>6</v>
      </c>
      <c r="E1468" s="92" t="s">
        <v>1774</v>
      </c>
      <c r="F1468" s="90" t="s">
        <v>724</v>
      </c>
      <c r="G1468" s="93">
        <v>3900</v>
      </c>
      <c r="H1468" s="93">
        <v>3900</v>
      </c>
      <c r="I1468" s="93">
        <v>3900</v>
      </c>
      <c r="J1468" s="94">
        <f t="shared" si="23"/>
        <v>100</v>
      </c>
    </row>
    <row r="1469" spans="1:10">
      <c r="A1469" s="89" t="s">
        <v>779</v>
      </c>
      <c r="B1469" s="90">
        <v>919</v>
      </c>
      <c r="C1469" s="91">
        <v>4</v>
      </c>
      <c r="D1469" s="91">
        <v>6</v>
      </c>
      <c r="E1469" s="92" t="s">
        <v>1774</v>
      </c>
      <c r="F1469" s="90" t="s">
        <v>780</v>
      </c>
      <c r="G1469" s="95">
        <v>3900</v>
      </c>
      <c r="H1469" s="95">
        <v>3900</v>
      </c>
      <c r="I1469" s="95">
        <v>3900</v>
      </c>
      <c r="J1469" s="94">
        <f t="shared" si="23"/>
        <v>100</v>
      </c>
    </row>
    <row r="1470" spans="1:10" ht="78.75">
      <c r="A1470" s="89" t="s">
        <v>1775</v>
      </c>
      <c r="B1470" s="90">
        <v>919</v>
      </c>
      <c r="C1470" s="91">
        <v>4</v>
      </c>
      <c r="D1470" s="91">
        <v>6</v>
      </c>
      <c r="E1470" s="92" t="s">
        <v>1776</v>
      </c>
      <c r="F1470" s="90" t="s">
        <v>724</v>
      </c>
      <c r="G1470" s="93">
        <v>3526.7</v>
      </c>
      <c r="H1470" s="93">
        <v>3526.7</v>
      </c>
      <c r="I1470" s="93">
        <v>2710.7</v>
      </c>
      <c r="J1470" s="94">
        <f t="shared" si="23"/>
        <v>76.900000000000006</v>
      </c>
    </row>
    <row r="1471" spans="1:10" ht="31.5">
      <c r="A1471" s="89" t="s">
        <v>740</v>
      </c>
      <c r="B1471" s="90">
        <v>919</v>
      </c>
      <c r="C1471" s="91">
        <v>4</v>
      </c>
      <c r="D1471" s="91">
        <v>6</v>
      </c>
      <c r="E1471" s="92" t="s">
        <v>1776</v>
      </c>
      <c r="F1471" s="90" t="s">
        <v>741</v>
      </c>
      <c r="G1471" s="95">
        <v>3526.7</v>
      </c>
      <c r="H1471" s="95">
        <v>3526.7</v>
      </c>
      <c r="I1471" s="95">
        <v>2710.7</v>
      </c>
      <c r="J1471" s="94">
        <f t="shared" si="23"/>
        <v>76.900000000000006</v>
      </c>
    </row>
    <row r="1472" spans="1:10" ht="78.75">
      <c r="A1472" s="89" t="s">
        <v>1777</v>
      </c>
      <c r="B1472" s="90">
        <v>919</v>
      </c>
      <c r="C1472" s="91">
        <v>4</v>
      </c>
      <c r="D1472" s="91">
        <v>6</v>
      </c>
      <c r="E1472" s="92" t="s">
        <v>1301</v>
      </c>
      <c r="F1472" s="90" t="s">
        <v>724</v>
      </c>
      <c r="G1472" s="93">
        <v>38121.599999999999</v>
      </c>
      <c r="H1472" s="93">
        <v>38121.599999999999</v>
      </c>
      <c r="I1472" s="93">
        <v>38121.599999999999</v>
      </c>
      <c r="J1472" s="94">
        <f t="shared" si="23"/>
        <v>100</v>
      </c>
    </row>
    <row r="1473" spans="1:10" ht="31.5">
      <c r="A1473" s="89" t="s">
        <v>740</v>
      </c>
      <c r="B1473" s="90">
        <v>919</v>
      </c>
      <c r="C1473" s="91">
        <v>4</v>
      </c>
      <c r="D1473" s="91">
        <v>6</v>
      </c>
      <c r="E1473" s="92" t="s">
        <v>1301</v>
      </c>
      <c r="F1473" s="90" t="s">
        <v>741</v>
      </c>
      <c r="G1473" s="95">
        <v>38121.599999999999</v>
      </c>
      <c r="H1473" s="95">
        <v>38121.599999999999</v>
      </c>
      <c r="I1473" s="95">
        <v>38121.599999999999</v>
      </c>
      <c r="J1473" s="94">
        <f t="shared" si="23"/>
        <v>100</v>
      </c>
    </row>
    <row r="1474" spans="1:10">
      <c r="A1474" s="89" t="s">
        <v>681</v>
      </c>
      <c r="B1474" s="90">
        <v>919</v>
      </c>
      <c r="C1474" s="91">
        <v>4</v>
      </c>
      <c r="D1474" s="91">
        <v>7</v>
      </c>
      <c r="E1474" s="92" t="s">
        <v>724</v>
      </c>
      <c r="F1474" s="90" t="s">
        <v>724</v>
      </c>
      <c r="G1474" s="93">
        <v>370942.1</v>
      </c>
      <c r="H1474" s="93">
        <v>370942.1</v>
      </c>
      <c r="I1474" s="93">
        <v>370913.8</v>
      </c>
      <c r="J1474" s="94">
        <f t="shared" si="23"/>
        <v>100</v>
      </c>
    </row>
    <row r="1475" spans="1:10" ht="78.75">
      <c r="A1475" s="89" t="s">
        <v>1778</v>
      </c>
      <c r="B1475" s="90">
        <v>919</v>
      </c>
      <c r="C1475" s="91">
        <v>4</v>
      </c>
      <c r="D1475" s="91">
        <v>7</v>
      </c>
      <c r="E1475" s="92" t="s">
        <v>1302</v>
      </c>
      <c r="F1475" s="90" t="s">
        <v>724</v>
      </c>
      <c r="G1475" s="93">
        <v>13500</v>
      </c>
      <c r="H1475" s="93">
        <v>13500</v>
      </c>
      <c r="I1475" s="93">
        <v>13500</v>
      </c>
      <c r="J1475" s="94">
        <f t="shared" si="23"/>
        <v>100</v>
      </c>
    </row>
    <row r="1476" spans="1:10">
      <c r="A1476" s="89" t="s">
        <v>779</v>
      </c>
      <c r="B1476" s="90">
        <v>919</v>
      </c>
      <c r="C1476" s="91">
        <v>4</v>
      </c>
      <c r="D1476" s="91">
        <v>7</v>
      </c>
      <c r="E1476" s="92" t="s">
        <v>1302</v>
      </c>
      <c r="F1476" s="90" t="s">
        <v>780</v>
      </c>
      <c r="G1476" s="95">
        <v>13500</v>
      </c>
      <c r="H1476" s="95">
        <v>13500</v>
      </c>
      <c r="I1476" s="95">
        <v>13500</v>
      </c>
      <c r="J1476" s="94">
        <f t="shared" si="23"/>
        <v>100</v>
      </c>
    </row>
    <row r="1477" spans="1:10" ht="63">
      <c r="A1477" s="89" t="s">
        <v>1303</v>
      </c>
      <c r="B1477" s="90">
        <v>919</v>
      </c>
      <c r="C1477" s="91">
        <v>4</v>
      </c>
      <c r="D1477" s="91">
        <v>7</v>
      </c>
      <c r="E1477" s="92" t="s">
        <v>1304</v>
      </c>
      <c r="F1477" s="90" t="s">
        <v>724</v>
      </c>
      <c r="G1477" s="93">
        <v>22211.200000000001</v>
      </c>
      <c r="H1477" s="93">
        <v>22211.200000000001</v>
      </c>
      <c r="I1477" s="93">
        <v>22211.200000000001</v>
      </c>
      <c r="J1477" s="94">
        <f t="shared" si="23"/>
        <v>100</v>
      </c>
    </row>
    <row r="1478" spans="1:10" ht="31.5">
      <c r="A1478" s="89" t="s">
        <v>1167</v>
      </c>
      <c r="B1478" s="90">
        <v>919</v>
      </c>
      <c r="C1478" s="91">
        <v>4</v>
      </c>
      <c r="D1478" s="91">
        <v>7</v>
      </c>
      <c r="E1478" s="92" t="s">
        <v>1304</v>
      </c>
      <c r="F1478" s="90" t="s">
        <v>1168</v>
      </c>
      <c r="G1478" s="95">
        <v>500</v>
      </c>
      <c r="H1478" s="95">
        <v>500</v>
      </c>
      <c r="I1478" s="95">
        <v>500</v>
      </c>
      <c r="J1478" s="94">
        <f t="shared" si="23"/>
        <v>100</v>
      </c>
    </row>
    <row r="1479" spans="1:10" ht="63">
      <c r="A1479" s="89" t="s">
        <v>811</v>
      </c>
      <c r="B1479" s="90">
        <v>919</v>
      </c>
      <c r="C1479" s="91">
        <v>4</v>
      </c>
      <c r="D1479" s="91">
        <v>7</v>
      </c>
      <c r="E1479" s="92" t="s">
        <v>1304</v>
      </c>
      <c r="F1479" s="90" t="s">
        <v>812</v>
      </c>
      <c r="G1479" s="95">
        <v>19911</v>
      </c>
      <c r="H1479" s="95">
        <v>19911</v>
      </c>
      <c r="I1479" s="95">
        <v>19911</v>
      </c>
      <c r="J1479" s="94">
        <f t="shared" si="23"/>
        <v>100</v>
      </c>
    </row>
    <row r="1480" spans="1:10">
      <c r="A1480" s="89" t="s">
        <v>796</v>
      </c>
      <c r="B1480" s="90">
        <v>919</v>
      </c>
      <c r="C1480" s="91">
        <v>4</v>
      </c>
      <c r="D1480" s="91">
        <v>7</v>
      </c>
      <c r="E1480" s="92" t="s">
        <v>1304</v>
      </c>
      <c r="F1480" s="90" t="s">
        <v>797</v>
      </c>
      <c r="G1480" s="95">
        <v>1710.2</v>
      </c>
      <c r="H1480" s="95">
        <v>1710.2</v>
      </c>
      <c r="I1480" s="95">
        <v>1710.2</v>
      </c>
      <c r="J1480" s="94">
        <f t="shared" si="23"/>
        <v>100</v>
      </c>
    </row>
    <row r="1481" spans="1:10">
      <c r="A1481" s="96" t="s">
        <v>1452</v>
      </c>
      <c r="B1481" s="90">
        <v>919</v>
      </c>
      <c r="C1481" s="91">
        <v>4</v>
      </c>
      <c r="D1481" s="91">
        <v>7</v>
      </c>
      <c r="E1481" s="92" t="s">
        <v>1304</v>
      </c>
      <c r="F1481" s="90" t="s">
        <v>798</v>
      </c>
      <c r="G1481" s="95">
        <v>90</v>
      </c>
      <c r="H1481" s="95">
        <v>90</v>
      </c>
      <c r="I1481" s="95">
        <v>90</v>
      </c>
      <c r="J1481" s="94">
        <f t="shared" si="23"/>
        <v>100</v>
      </c>
    </row>
    <row r="1482" spans="1:10" ht="78.75">
      <c r="A1482" s="89" t="s">
        <v>1779</v>
      </c>
      <c r="B1482" s="90">
        <v>919</v>
      </c>
      <c r="C1482" s="91">
        <v>4</v>
      </c>
      <c r="D1482" s="91">
        <v>7</v>
      </c>
      <c r="E1482" s="92" t="s">
        <v>1305</v>
      </c>
      <c r="F1482" s="90" t="s">
        <v>724</v>
      </c>
      <c r="G1482" s="93">
        <v>255230.9</v>
      </c>
      <c r="H1482" s="93">
        <v>255230.9</v>
      </c>
      <c r="I1482" s="93">
        <v>255202.6</v>
      </c>
      <c r="J1482" s="94">
        <f t="shared" si="23"/>
        <v>100</v>
      </c>
    </row>
    <row r="1483" spans="1:10" ht="31.5">
      <c r="A1483" s="89" t="s">
        <v>801</v>
      </c>
      <c r="B1483" s="90">
        <v>919</v>
      </c>
      <c r="C1483" s="91">
        <v>4</v>
      </c>
      <c r="D1483" s="91">
        <v>7</v>
      </c>
      <c r="E1483" s="92" t="s">
        <v>1305</v>
      </c>
      <c r="F1483" s="90" t="s">
        <v>802</v>
      </c>
      <c r="G1483" s="95">
        <v>5461.9</v>
      </c>
      <c r="H1483" s="95">
        <v>5461.9</v>
      </c>
      <c r="I1483" s="95">
        <v>5461.1</v>
      </c>
      <c r="J1483" s="94">
        <f t="shared" si="23"/>
        <v>100</v>
      </c>
    </row>
    <row r="1484" spans="1:10" ht="31.5">
      <c r="A1484" s="89" t="s">
        <v>803</v>
      </c>
      <c r="B1484" s="90">
        <v>919</v>
      </c>
      <c r="C1484" s="91">
        <v>4</v>
      </c>
      <c r="D1484" s="91">
        <v>7</v>
      </c>
      <c r="E1484" s="92" t="s">
        <v>1305</v>
      </c>
      <c r="F1484" s="90" t="s">
        <v>804</v>
      </c>
      <c r="G1484" s="95">
        <v>37.5</v>
      </c>
      <c r="H1484" s="95">
        <v>37.5</v>
      </c>
      <c r="I1484" s="95">
        <v>37</v>
      </c>
      <c r="J1484" s="94">
        <f t="shared" si="23"/>
        <v>98.7</v>
      </c>
    </row>
    <row r="1485" spans="1:10" ht="31.5">
      <c r="A1485" s="89" t="s">
        <v>788</v>
      </c>
      <c r="B1485" s="90">
        <v>919</v>
      </c>
      <c r="C1485" s="91">
        <v>4</v>
      </c>
      <c r="D1485" s="91">
        <v>7</v>
      </c>
      <c r="E1485" s="92" t="s">
        <v>1305</v>
      </c>
      <c r="F1485" s="90" t="s">
        <v>789</v>
      </c>
      <c r="G1485" s="95">
        <v>73898.3</v>
      </c>
      <c r="H1485" s="95">
        <v>73898.3</v>
      </c>
      <c r="I1485" s="95">
        <v>73898.3</v>
      </c>
      <c r="J1485" s="94">
        <f t="shared" si="23"/>
        <v>100</v>
      </c>
    </row>
    <row r="1486" spans="1:10" ht="31.5">
      <c r="A1486" s="89" t="s">
        <v>790</v>
      </c>
      <c r="B1486" s="90">
        <v>919</v>
      </c>
      <c r="C1486" s="91">
        <v>4</v>
      </c>
      <c r="D1486" s="91">
        <v>7</v>
      </c>
      <c r="E1486" s="92" t="s">
        <v>1305</v>
      </c>
      <c r="F1486" s="90" t="s">
        <v>791</v>
      </c>
      <c r="G1486" s="95">
        <v>1014.1</v>
      </c>
      <c r="H1486" s="95">
        <v>1014.1</v>
      </c>
      <c r="I1486" s="95">
        <v>1014.1</v>
      </c>
      <c r="J1486" s="94">
        <f t="shared" si="23"/>
        <v>100</v>
      </c>
    </row>
    <row r="1487" spans="1:10" ht="31.5">
      <c r="A1487" s="89" t="s">
        <v>792</v>
      </c>
      <c r="B1487" s="90">
        <v>919</v>
      </c>
      <c r="C1487" s="91">
        <v>4</v>
      </c>
      <c r="D1487" s="91">
        <v>7</v>
      </c>
      <c r="E1487" s="92" t="s">
        <v>1305</v>
      </c>
      <c r="F1487" s="90" t="s">
        <v>793</v>
      </c>
      <c r="G1487" s="95">
        <v>4030</v>
      </c>
      <c r="H1487" s="95">
        <v>4030</v>
      </c>
      <c r="I1487" s="95">
        <v>4030</v>
      </c>
      <c r="J1487" s="94">
        <f t="shared" si="23"/>
        <v>100</v>
      </c>
    </row>
    <row r="1488" spans="1:10" ht="31.5">
      <c r="A1488" s="89" t="s">
        <v>740</v>
      </c>
      <c r="B1488" s="90">
        <v>919</v>
      </c>
      <c r="C1488" s="91">
        <v>4</v>
      </c>
      <c r="D1488" s="91">
        <v>7</v>
      </c>
      <c r="E1488" s="92" t="s">
        <v>1305</v>
      </c>
      <c r="F1488" s="90" t="s">
        <v>741</v>
      </c>
      <c r="G1488" s="95">
        <v>14556.8</v>
      </c>
      <c r="H1488" s="95">
        <v>14556.8</v>
      </c>
      <c r="I1488" s="95">
        <v>14529.8</v>
      </c>
      <c r="J1488" s="94">
        <f t="shared" si="23"/>
        <v>99.8</v>
      </c>
    </row>
    <row r="1489" spans="1:10" ht="63">
      <c r="A1489" s="89" t="s">
        <v>811</v>
      </c>
      <c r="B1489" s="90">
        <v>919</v>
      </c>
      <c r="C1489" s="91">
        <v>4</v>
      </c>
      <c r="D1489" s="91">
        <v>7</v>
      </c>
      <c r="E1489" s="92" t="s">
        <v>1305</v>
      </c>
      <c r="F1489" s="90" t="s">
        <v>812</v>
      </c>
      <c r="G1489" s="95">
        <v>156232.29999999999</v>
      </c>
      <c r="H1489" s="95">
        <v>156232.29999999999</v>
      </c>
      <c r="I1489" s="95">
        <v>156232.29999999999</v>
      </c>
      <c r="J1489" s="94">
        <f t="shared" si="23"/>
        <v>100</v>
      </c>
    </row>
    <row r="1490" spans="1:10" ht="78.75">
      <c r="A1490" s="89" t="s">
        <v>1780</v>
      </c>
      <c r="B1490" s="90">
        <v>919</v>
      </c>
      <c r="C1490" s="91">
        <v>4</v>
      </c>
      <c r="D1490" s="91">
        <v>7</v>
      </c>
      <c r="E1490" s="92" t="s">
        <v>1306</v>
      </c>
      <c r="F1490" s="90" t="s">
        <v>724</v>
      </c>
      <c r="G1490" s="93">
        <v>80000</v>
      </c>
      <c r="H1490" s="93">
        <v>80000</v>
      </c>
      <c r="I1490" s="93">
        <v>80000</v>
      </c>
      <c r="J1490" s="94">
        <f t="shared" si="23"/>
        <v>100</v>
      </c>
    </row>
    <row r="1491" spans="1:10">
      <c r="A1491" s="89" t="s">
        <v>779</v>
      </c>
      <c r="B1491" s="90">
        <v>919</v>
      </c>
      <c r="C1491" s="91">
        <v>4</v>
      </c>
      <c r="D1491" s="91">
        <v>7</v>
      </c>
      <c r="E1491" s="92" t="s">
        <v>1306</v>
      </c>
      <c r="F1491" s="90" t="s">
        <v>780</v>
      </c>
      <c r="G1491" s="95">
        <v>80000</v>
      </c>
      <c r="H1491" s="95">
        <v>80000</v>
      </c>
      <c r="I1491" s="95">
        <v>80000</v>
      </c>
      <c r="J1491" s="94">
        <f t="shared" si="23"/>
        <v>100</v>
      </c>
    </row>
    <row r="1492" spans="1:10">
      <c r="A1492" s="89" t="s">
        <v>1307</v>
      </c>
      <c r="B1492" s="90">
        <v>919</v>
      </c>
      <c r="C1492" s="91">
        <v>6</v>
      </c>
      <c r="D1492" s="91" t="s">
        <v>724</v>
      </c>
      <c r="E1492" s="92" t="s">
        <v>724</v>
      </c>
      <c r="F1492" s="90" t="s">
        <v>724</v>
      </c>
      <c r="G1492" s="93">
        <v>23044.2</v>
      </c>
      <c r="H1492" s="93">
        <v>23044.1</v>
      </c>
      <c r="I1492" s="93">
        <v>22881.1</v>
      </c>
      <c r="J1492" s="94">
        <f t="shared" si="23"/>
        <v>99.3</v>
      </c>
    </row>
    <row r="1493" spans="1:10">
      <c r="A1493" s="89" t="s">
        <v>689</v>
      </c>
      <c r="B1493" s="90">
        <v>919</v>
      </c>
      <c r="C1493" s="91">
        <v>6</v>
      </c>
      <c r="D1493" s="91">
        <v>1</v>
      </c>
      <c r="E1493" s="92" t="s">
        <v>724</v>
      </c>
      <c r="F1493" s="90" t="s">
        <v>724</v>
      </c>
      <c r="G1493" s="93">
        <v>320</v>
      </c>
      <c r="H1493" s="93">
        <v>320</v>
      </c>
      <c r="I1493" s="93">
        <v>320</v>
      </c>
      <c r="J1493" s="94">
        <f t="shared" si="23"/>
        <v>100</v>
      </c>
    </row>
    <row r="1494" spans="1:10" ht="78.75">
      <c r="A1494" s="89" t="s">
        <v>1308</v>
      </c>
      <c r="B1494" s="90">
        <v>919</v>
      </c>
      <c r="C1494" s="91">
        <v>6</v>
      </c>
      <c r="D1494" s="91">
        <v>1</v>
      </c>
      <c r="E1494" s="92" t="s">
        <v>1309</v>
      </c>
      <c r="F1494" s="90" t="s">
        <v>724</v>
      </c>
      <c r="G1494" s="93">
        <v>320</v>
      </c>
      <c r="H1494" s="93">
        <v>320</v>
      </c>
      <c r="I1494" s="93">
        <v>320</v>
      </c>
      <c r="J1494" s="94">
        <f t="shared" si="23"/>
        <v>100</v>
      </c>
    </row>
    <row r="1495" spans="1:10">
      <c r="A1495" s="89" t="s">
        <v>779</v>
      </c>
      <c r="B1495" s="90">
        <v>919</v>
      </c>
      <c r="C1495" s="91">
        <v>6</v>
      </c>
      <c r="D1495" s="91">
        <v>1</v>
      </c>
      <c r="E1495" s="92" t="s">
        <v>1309</v>
      </c>
      <c r="F1495" s="90" t="s">
        <v>780</v>
      </c>
      <c r="G1495" s="95">
        <v>320</v>
      </c>
      <c r="H1495" s="95">
        <v>320</v>
      </c>
      <c r="I1495" s="95">
        <v>320</v>
      </c>
      <c r="J1495" s="94">
        <f t="shared" si="23"/>
        <v>100</v>
      </c>
    </row>
    <row r="1496" spans="1:10" ht="31.5">
      <c r="A1496" s="89" t="s">
        <v>690</v>
      </c>
      <c r="B1496" s="90">
        <v>919</v>
      </c>
      <c r="C1496" s="91">
        <v>6</v>
      </c>
      <c r="D1496" s="91">
        <v>3</v>
      </c>
      <c r="E1496" s="92" t="s">
        <v>724</v>
      </c>
      <c r="F1496" s="90" t="s">
        <v>724</v>
      </c>
      <c r="G1496" s="93">
        <v>6616.3</v>
      </c>
      <c r="H1496" s="93">
        <v>6616.2</v>
      </c>
      <c r="I1496" s="93">
        <v>6616.2</v>
      </c>
      <c r="J1496" s="94">
        <f t="shared" si="23"/>
        <v>100</v>
      </c>
    </row>
    <row r="1497" spans="1:10" ht="78.75">
      <c r="A1497" s="89" t="s">
        <v>1308</v>
      </c>
      <c r="B1497" s="90">
        <v>919</v>
      </c>
      <c r="C1497" s="91">
        <v>6</v>
      </c>
      <c r="D1497" s="91">
        <v>3</v>
      </c>
      <c r="E1497" s="92" t="s">
        <v>1309</v>
      </c>
      <c r="F1497" s="90" t="s">
        <v>724</v>
      </c>
      <c r="G1497" s="93">
        <v>1048.8</v>
      </c>
      <c r="H1497" s="93">
        <v>1048.7</v>
      </c>
      <c r="I1497" s="93">
        <v>1048.7</v>
      </c>
      <c r="J1497" s="94">
        <f t="shared" si="23"/>
        <v>100</v>
      </c>
    </row>
    <row r="1498" spans="1:10" ht="31.5">
      <c r="A1498" s="89" t="s">
        <v>792</v>
      </c>
      <c r="B1498" s="90">
        <v>919</v>
      </c>
      <c r="C1498" s="91">
        <v>6</v>
      </c>
      <c r="D1498" s="91">
        <v>3</v>
      </c>
      <c r="E1498" s="92" t="s">
        <v>1309</v>
      </c>
      <c r="F1498" s="90" t="s">
        <v>793</v>
      </c>
      <c r="G1498" s="95">
        <v>76.2</v>
      </c>
      <c r="H1498" s="95">
        <v>76.2</v>
      </c>
      <c r="I1498" s="95">
        <v>76.2</v>
      </c>
      <c r="J1498" s="94">
        <f t="shared" si="23"/>
        <v>100</v>
      </c>
    </row>
    <row r="1499" spans="1:10" ht="31.5">
      <c r="A1499" s="89" t="s">
        <v>740</v>
      </c>
      <c r="B1499" s="90">
        <v>919</v>
      </c>
      <c r="C1499" s="91">
        <v>6</v>
      </c>
      <c r="D1499" s="91">
        <v>3</v>
      </c>
      <c r="E1499" s="92" t="s">
        <v>1309</v>
      </c>
      <c r="F1499" s="90" t="s">
        <v>741</v>
      </c>
      <c r="G1499" s="95">
        <v>426.6</v>
      </c>
      <c r="H1499" s="95">
        <v>426.5</v>
      </c>
      <c r="I1499" s="95">
        <v>426.5</v>
      </c>
      <c r="J1499" s="94">
        <f t="shared" si="23"/>
        <v>100</v>
      </c>
    </row>
    <row r="1500" spans="1:10">
      <c r="A1500" s="89" t="s">
        <v>779</v>
      </c>
      <c r="B1500" s="90">
        <v>919</v>
      </c>
      <c r="C1500" s="91">
        <v>6</v>
      </c>
      <c r="D1500" s="91">
        <v>3</v>
      </c>
      <c r="E1500" s="92" t="s">
        <v>1309</v>
      </c>
      <c r="F1500" s="90" t="s">
        <v>780</v>
      </c>
      <c r="G1500" s="95">
        <v>546</v>
      </c>
      <c r="H1500" s="95">
        <v>546</v>
      </c>
      <c r="I1500" s="95">
        <v>546</v>
      </c>
      <c r="J1500" s="94">
        <f t="shared" si="23"/>
        <v>100</v>
      </c>
    </row>
    <row r="1501" spans="1:10" ht="78.75">
      <c r="A1501" s="89" t="s">
        <v>1295</v>
      </c>
      <c r="B1501" s="90">
        <v>919</v>
      </c>
      <c r="C1501" s="91">
        <v>6</v>
      </c>
      <c r="D1501" s="91">
        <v>3</v>
      </c>
      <c r="E1501" s="92" t="s">
        <v>1296</v>
      </c>
      <c r="F1501" s="90" t="s">
        <v>724</v>
      </c>
      <c r="G1501" s="93">
        <v>5567.5</v>
      </c>
      <c r="H1501" s="93">
        <v>5567.5</v>
      </c>
      <c r="I1501" s="93">
        <v>5567.5</v>
      </c>
      <c r="J1501" s="94">
        <f t="shared" si="23"/>
        <v>100</v>
      </c>
    </row>
    <row r="1502" spans="1:10" ht="63">
      <c r="A1502" s="89" t="s">
        <v>738</v>
      </c>
      <c r="B1502" s="90">
        <v>919</v>
      </c>
      <c r="C1502" s="91">
        <v>6</v>
      </c>
      <c r="D1502" s="91">
        <v>3</v>
      </c>
      <c r="E1502" s="92" t="s">
        <v>1296</v>
      </c>
      <c r="F1502" s="90" t="s">
        <v>739</v>
      </c>
      <c r="G1502" s="95">
        <v>3455.5</v>
      </c>
      <c r="H1502" s="95">
        <v>3455.5</v>
      </c>
      <c r="I1502" s="95">
        <v>3455.5</v>
      </c>
      <c r="J1502" s="94">
        <f t="shared" si="23"/>
        <v>100</v>
      </c>
    </row>
    <row r="1503" spans="1:10">
      <c r="A1503" s="89" t="s">
        <v>735</v>
      </c>
      <c r="B1503" s="90">
        <v>919</v>
      </c>
      <c r="C1503" s="91">
        <v>6</v>
      </c>
      <c r="D1503" s="91">
        <v>3</v>
      </c>
      <c r="E1503" s="92" t="s">
        <v>1296</v>
      </c>
      <c r="F1503" s="90" t="s">
        <v>736</v>
      </c>
      <c r="G1503" s="95">
        <v>112</v>
      </c>
      <c r="H1503" s="95">
        <v>112</v>
      </c>
      <c r="I1503" s="95">
        <v>112</v>
      </c>
      <c r="J1503" s="94">
        <f t="shared" si="23"/>
        <v>100</v>
      </c>
    </row>
    <row r="1504" spans="1:10">
      <c r="A1504" s="89" t="s">
        <v>779</v>
      </c>
      <c r="B1504" s="90">
        <v>919</v>
      </c>
      <c r="C1504" s="91">
        <v>6</v>
      </c>
      <c r="D1504" s="91">
        <v>3</v>
      </c>
      <c r="E1504" s="92" t="s">
        <v>1296</v>
      </c>
      <c r="F1504" s="90" t="s">
        <v>780</v>
      </c>
      <c r="G1504" s="95">
        <v>2000</v>
      </c>
      <c r="H1504" s="95">
        <v>2000</v>
      </c>
      <c r="I1504" s="95">
        <v>2000</v>
      </c>
      <c r="J1504" s="94">
        <f t="shared" si="23"/>
        <v>100</v>
      </c>
    </row>
    <row r="1505" spans="1:10">
      <c r="A1505" s="89" t="s">
        <v>691</v>
      </c>
      <c r="B1505" s="90">
        <v>919</v>
      </c>
      <c r="C1505" s="91">
        <v>6</v>
      </c>
      <c r="D1505" s="91">
        <v>5</v>
      </c>
      <c r="E1505" s="92" t="s">
        <v>724</v>
      </c>
      <c r="F1505" s="90" t="s">
        <v>724</v>
      </c>
      <c r="G1505" s="93">
        <v>16107.9</v>
      </c>
      <c r="H1505" s="93">
        <v>16107.9</v>
      </c>
      <c r="I1505" s="93">
        <v>15944.9</v>
      </c>
      <c r="J1505" s="94">
        <f t="shared" si="23"/>
        <v>99</v>
      </c>
    </row>
    <row r="1506" spans="1:10" ht="78.75">
      <c r="A1506" s="89" t="s">
        <v>1781</v>
      </c>
      <c r="B1506" s="90">
        <v>919</v>
      </c>
      <c r="C1506" s="91">
        <v>6</v>
      </c>
      <c r="D1506" s="91">
        <v>5</v>
      </c>
      <c r="E1506" s="92" t="s">
        <v>1310</v>
      </c>
      <c r="F1506" s="90"/>
      <c r="G1506" s="93">
        <v>16095.9</v>
      </c>
      <c r="H1506" s="93">
        <v>16095.9</v>
      </c>
      <c r="I1506" s="93">
        <v>15932.9</v>
      </c>
      <c r="J1506" s="94">
        <f t="shared" si="23"/>
        <v>99</v>
      </c>
    </row>
    <row r="1507" spans="1:10" ht="31.5">
      <c r="A1507" s="89" t="s">
        <v>788</v>
      </c>
      <c r="B1507" s="90">
        <v>919</v>
      </c>
      <c r="C1507" s="91">
        <v>6</v>
      </c>
      <c r="D1507" s="91">
        <v>5</v>
      </c>
      <c r="E1507" s="92" t="s">
        <v>1310</v>
      </c>
      <c r="F1507" s="90" t="s">
        <v>789</v>
      </c>
      <c r="G1507" s="95">
        <v>13592.5</v>
      </c>
      <c r="H1507" s="95">
        <v>13592.5</v>
      </c>
      <c r="I1507" s="95">
        <v>13592.5</v>
      </c>
      <c r="J1507" s="94">
        <f t="shared" si="23"/>
        <v>100</v>
      </c>
    </row>
    <row r="1508" spans="1:10" ht="31.5">
      <c r="A1508" s="89" t="s">
        <v>790</v>
      </c>
      <c r="B1508" s="90">
        <v>919</v>
      </c>
      <c r="C1508" s="91">
        <v>6</v>
      </c>
      <c r="D1508" s="91">
        <v>5</v>
      </c>
      <c r="E1508" s="92" t="s">
        <v>1310</v>
      </c>
      <c r="F1508" s="90" t="s">
        <v>791</v>
      </c>
      <c r="G1508" s="95">
        <v>632</v>
      </c>
      <c r="H1508" s="95">
        <v>632</v>
      </c>
      <c r="I1508" s="95">
        <v>625.70000000000005</v>
      </c>
      <c r="J1508" s="94">
        <f t="shared" si="23"/>
        <v>99</v>
      </c>
    </row>
    <row r="1509" spans="1:10" ht="31.5">
      <c r="A1509" s="89" t="s">
        <v>792</v>
      </c>
      <c r="B1509" s="90">
        <v>919</v>
      </c>
      <c r="C1509" s="91">
        <v>6</v>
      </c>
      <c r="D1509" s="91">
        <v>5</v>
      </c>
      <c r="E1509" s="92" t="s">
        <v>1310</v>
      </c>
      <c r="F1509" s="90" t="s">
        <v>793</v>
      </c>
      <c r="G1509" s="95">
        <v>929</v>
      </c>
      <c r="H1509" s="95">
        <v>929</v>
      </c>
      <c r="I1509" s="95">
        <v>926.7</v>
      </c>
      <c r="J1509" s="94">
        <f t="shared" si="23"/>
        <v>99.8</v>
      </c>
    </row>
    <row r="1510" spans="1:10" ht="31.5">
      <c r="A1510" s="89" t="s">
        <v>740</v>
      </c>
      <c r="B1510" s="90">
        <v>919</v>
      </c>
      <c r="C1510" s="91">
        <v>6</v>
      </c>
      <c r="D1510" s="91">
        <v>5</v>
      </c>
      <c r="E1510" s="92" t="s">
        <v>1310</v>
      </c>
      <c r="F1510" s="90" t="s">
        <v>741</v>
      </c>
      <c r="G1510" s="95">
        <v>853.6</v>
      </c>
      <c r="H1510" s="95">
        <v>853.6</v>
      </c>
      <c r="I1510" s="95">
        <v>788</v>
      </c>
      <c r="J1510" s="94">
        <f t="shared" si="23"/>
        <v>92.3</v>
      </c>
    </row>
    <row r="1511" spans="1:10">
      <c r="A1511" s="89" t="s">
        <v>796</v>
      </c>
      <c r="B1511" s="90">
        <v>919</v>
      </c>
      <c r="C1511" s="91">
        <v>6</v>
      </c>
      <c r="D1511" s="91">
        <v>5</v>
      </c>
      <c r="E1511" s="92" t="s">
        <v>1310</v>
      </c>
      <c r="F1511" s="90" t="s">
        <v>797</v>
      </c>
      <c r="G1511" s="95">
        <v>42.6</v>
      </c>
      <c r="H1511" s="95">
        <v>42.6</v>
      </c>
      <c r="I1511" s="95">
        <v>0</v>
      </c>
      <c r="J1511" s="94">
        <f t="shared" si="23"/>
        <v>0</v>
      </c>
    </row>
    <row r="1512" spans="1:10">
      <c r="A1512" s="96" t="s">
        <v>1452</v>
      </c>
      <c r="B1512" s="90">
        <v>919</v>
      </c>
      <c r="C1512" s="91">
        <v>6</v>
      </c>
      <c r="D1512" s="91">
        <v>5</v>
      </c>
      <c r="E1512" s="92" t="s">
        <v>1310</v>
      </c>
      <c r="F1512" s="90" t="s">
        <v>798</v>
      </c>
      <c r="G1512" s="95">
        <v>46.2</v>
      </c>
      <c r="H1512" s="95">
        <v>46.2</v>
      </c>
      <c r="I1512" s="95">
        <v>0</v>
      </c>
      <c r="J1512" s="94">
        <f t="shared" si="23"/>
        <v>0</v>
      </c>
    </row>
    <row r="1513" spans="1:10" ht="31.5">
      <c r="A1513" s="89" t="s">
        <v>1461</v>
      </c>
      <c r="B1513" s="90">
        <v>919</v>
      </c>
      <c r="C1513" s="91">
        <v>6</v>
      </c>
      <c r="D1513" s="91">
        <v>5</v>
      </c>
      <c r="E1513" s="92" t="s">
        <v>836</v>
      </c>
      <c r="F1513" s="90" t="s">
        <v>724</v>
      </c>
      <c r="G1513" s="93">
        <v>12</v>
      </c>
      <c r="H1513" s="93">
        <v>12</v>
      </c>
      <c r="I1513" s="93">
        <v>12</v>
      </c>
      <c r="J1513" s="94">
        <f t="shared" si="23"/>
        <v>100</v>
      </c>
    </row>
    <row r="1514" spans="1:10" ht="94.5">
      <c r="A1514" s="89" t="s">
        <v>828</v>
      </c>
      <c r="B1514" s="90">
        <v>919</v>
      </c>
      <c r="C1514" s="91">
        <v>6</v>
      </c>
      <c r="D1514" s="91">
        <v>5</v>
      </c>
      <c r="E1514" s="92" t="s">
        <v>836</v>
      </c>
      <c r="F1514" s="90" t="s">
        <v>829</v>
      </c>
      <c r="G1514" s="95">
        <v>12</v>
      </c>
      <c r="H1514" s="95">
        <v>12</v>
      </c>
      <c r="I1514" s="95">
        <v>12</v>
      </c>
      <c r="J1514" s="94">
        <f t="shared" si="23"/>
        <v>100</v>
      </c>
    </row>
    <row r="1515" spans="1:10">
      <c r="A1515" s="89" t="s">
        <v>725</v>
      </c>
      <c r="B1515" s="90">
        <v>919</v>
      </c>
      <c r="C1515" s="91">
        <v>7</v>
      </c>
      <c r="D1515" s="91" t="s">
        <v>724</v>
      </c>
      <c r="E1515" s="92" t="s">
        <v>724</v>
      </c>
      <c r="F1515" s="90" t="s">
        <v>724</v>
      </c>
      <c r="G1515" s="93">
        <v>120</v>
      </c>
      <c r="H1515" s="93">
        <v>120</v>
      </c>
      <c r="I1515" s="93">
        <v>0</v>
      </c>
      <c r="J1515" s="94">
        <f t="shared" si="23"/>
        <v>0</v>
      </c>
    </row>
    <row r="1516" spans="1:10" ht="31.5">
      <c r="A1516" s="89" t="s">
        <v>695</v>
      </c>
      <c r="B1516" s="90">
        <v>919</v>
      </c>
      <c r="C1516" s="91">
        <v>7</v>
      </c>
      <c r="D1516" s="91">
        <v>5</v>
      </c>
      <c r="E1516" s="92" t="s">
        <v>724</v>
      </c>
      <c r="F1516" s="90" t="s">
        <v>724</v>
      </c>
      <c r="G1516" s="93">
        <v>120</v>
      </c>
      <c r="H1516" s="93">
        <v>120</v>
      </c>
      <c r="I1516" s="93">
        <v>0</v>
      </c>
      <c r="J1516" s="94">
        <f t="shared" si="23"/>
        <v>0</v>
      </c>
    </row>
    <row r="1517" spans="1:10" ht="78.75">
      <c r="A1517" s="89" t="s">
        <v>1782</v>
      </c>
      <c r="B1517" s="90">
        <v>919</v>
      </c>
      <c r="C1517" s="91">
        <v>7</v>
      </c>
      <c r="D1517" s="91">
        <v>5</v>
      </c>
      <c r="E1517" s="92" t="s">
        <v>1311</v>
      </c>
      <c r="F1517" s="90"/>
      <c r="G1517" s="93">
        <v>120</v>
      </c>
      <c r="H1517" s="93">
        <v>120</v>
      </c>
      <c r="I1517" s="93">
        <v>0</v>
      </c>
      <c r="J1517" s="94">
        <f t="shared" si="23"/>
        <v>0</v>
      </c>
    </row>
    <row r="1518" spans="1:10" ht="31.5">
      <c r="A1518" s="89" t="s">
        <v>790</v>
      </c>
      <c r="B1518" s="90">
        <v>919</v>
      </c>
      <c r="C1518" s="91">
        <v>7</v>
      </c>
      <c r="D1518" s="91">
        <v>5</v>
      </c>
      <c r="E1518" s="92" t="s">
        <v>1311</v>
      </c>
      <c r="F1518" s="90" t="s">
        <v>791</v>
      </c>
      <c r="G1518" s="95">
        <v>76</v>
      </c>
      <c r="H1518" s="95">
        <v>76</v>
      </c>
      <c r="I1518" s="95">
        <v>0</v>
      </c>
      <c r="J1518" s="94">
        <f t="shared" si="23"/>
        <v>0</v>
      </c>
    </row>
    <row r="1519" spans="1:10" ht="31.5">
      <c r="A1519" s="89" t="s">
        <v>740</v>
      </c>
      <c r="B1519" s="90">
        <v>919</v>
      </c>
      <c r="C1519" s="91">
        <v>7</v>
      </c>
      <c r="D1519" s="91">
        <v>5</v>
      </c>
      <c r="E1519" s="92" t="s">
        <v>1311</v>
      </c>
      <c r="F1519" s="90" t="s">
        <v>741</v>
      </c>
      <c r="G1519" s="95">
        <v>44</v>
      </c>
      <c r="H1519" s="95">
        <v>44</v>
      </c>
      <c r="I1519" s="95">
        <v>0</v>
      </c>
      <c r="J1519" s="94">
        <f t="shared" si="23"/>
        <v>0</v>
      </c>
    </row>
    <row r="1520" spans="1:10">
      <c r="A1520" s="89" t="s">
        <v>1462</v>
      </c>
      <c r="B1520" s="90">
        <v>919</v>
      </c>
      <c r="C1520" s="91"/>
      <c r="D1520" s="91"/>
      <c r="E1520" s="92"/>
      <c r="F1520" s="90"/>
      <c r="G1520" s="93">
        <v>87005.8</v>
      </c>
      <c r="H1520" s="93">
        <v>87005.8</v>
      </c>
      <c r="I1520" s="93">
        <v>87005.8</v>
      </c>
      <c r="J1520" s="94">
        <f t="shared" si="23"/>
        <v>100</v>
      </c>
    </row>
    <row r="1521" spans="1:10">
      <c r="A1521" s="89" t="s">
        <v>957</v>
      </c>
      <c r="B1521" s="90">
        <v>919</v>
      </c>
      <c r="C1521" s="91">
        <v>4</v>
      </c>
      <c r="D1521" s="91" t="s">
        <v>724</v>
      </c>
      <c r="E1521" s="92"/>
      <c r="F1521" s="90"/>
      <c r="G1521" s="93">
        <v>87005.8</v>
      </c>
      <c r="H1521" s="93">
        <v>87005.8</v>
      </c>
      <c r="I1521" s="93">
        <v>87005.8</v>
      </c>
      <c r="J1521" s="94">
        <f t="shared" si="23"/>
        <v>100</v>
      </c>
    </row>
    <row r="1522" spans="1:10">
      <c r="A1522" s="89" t="s">
        <v>680</v>
      </c>
      <c r="B1522" s="90">
        <v>919</v>
      </c>
      <c r="C1522" s="91">
        <v>4</v>
      </c>
      <c r="D1522" s="91">
        <v>6</v>
      </c>
      <c r="E1522" s="92"/>
      <c r="F1522" s="90"/>
      <c r="G1522" s="93">
        <v>87005.8</v>
      </c>
      <c r="H1522" s="93">
        <v>87005.8</v>
      </c>
      <c r="I1522" s="93">
        <v>87005.8</v>
      </c>
      <c r="J1522" s="94">
        <f t="shared" si="23"/>
        <v>100</v>
      </c>
    </row>
    <row r="1523" spans="1:10" ht="110.25">
      <c r="A1523" s="89" t="s">
        <v>1783</v>
      </c>
      <c r="B1523" s="90">
        <v>919</v>
      </c>
      <c r="C1523" s="91">
        <v>4</v>
      </c>
      <c r="D1523" s="91">
        <v>6</v>
      </c>
      <c r="E1523" s="92" t="s">
        <v>1297</v>
      </c>
      <c r="F1523" s="90" t="s">
        <v>724</v>
      </c>
      <c r="G1523" s="93">
        <v>2881.9</v>
      </c>
      <c r="H1523" s="93">
        <v>2881.9</v>
      </c>
      <c r="I1523" s="93">
        <v>2881.9</v>
      </c>
      <c r="J1523" s="94">
        <f t="shared" si="23"/>
        <v>100</v>
      </c>
    </row>
    <row r="1524" spans="1:10" ht="47.25">
      <c r="A1524" s="89" t="s">
        <v>840</v>
      </c>
      <c r="B1524" s="90">
        <v>919</v>
      </c>
      <c r="C1524" s="91">
        <v>4</v>
      </c>
      <c r="D1524" s="91">
        <v>6</v>
      </c>
      <c r="E1524" s="92" t="s">
        <v>1297</v>
      </c>
      <c r="F1524" s="90" t="s">
        <v>841</v>
      </c>
      <c r="G1524" s="95">
        <v>2881.9</v>
      </c>
      <c r="H1524" s="95">
        <v>2881.9</v>
      </c>
      <c r="I1524" s="95">
        <v>2881.9</v>
      </c>
      <c r="J1524" s="94">
        <f t="shared" si="23"/>
        <v>100</v>
      </c>
    </row>
    <row r="1525" spans="1:10" ht="94.5">
      <c r="A1525" s="89" t="s">
        <v>1784</v>
      </c>
      <c r="B1525" s="90">
        <v>919</v>
      </c>
      <c r="C1525" s="91">
        <v>4</v>
      </c>
      <c r="D1525" s="91">
        <v>6</v>
      </c>
      <c r="E1525" s="92" t="s">
        <v>1298</v>
      </c>
      <c r="F1525" s="90"/>
      <c r="G1525" s="93">
        <v>2785.6</v>
      </c>
      <c r="H1525" s="93">
        <v>2785.6</v>
      </c>
      <c r="I1525" s="93">
        <v>2785.6</v>
      </c>
      <c r="J1525" s="94">
        <f t="shared" si="23"/>
        <v>100</v>
      </c>
    </row>
    <row r="1526" spans="1:10" ht="31.5">
      <c r="A1526" s="89" t="s">
        <v>891</v>
      </c>
      <c r="B1526" s="90">
        <v>919</v>
      </c>
      <c r="C1526" s="91">
        <v>4</v>
      </c>
      <c r="D1526" s="91">
        <v>6</v>
      </c>
      <c r="E1526" s="92" t="s">
        <v>1298</v>
      </c>
      <c r="F1526" s="90" t="s">
        <v>892</v>
      </c>
      <c r="G1526" s="95">
        <v>2785.6</v>
      </c>
      <c r="H1526" s="95">
        <v>2785.6</v>
      </c>
      <c r="I1526" s="95">
        <v>2785.6</v>
      </c>
      <c r="J1526" s="94">
        <f t="shared" si="23"/>
        <v>100</v>
      </c>
    </row>
    <row r="1527" spans="1:10" ht="94.5">
      <c r="A1527" s="89" t="s">
        <v>1299</v>
      </c>
      <c r="B1527" s="90">
        <v>919</v>
      </c>
      <c r="C1527" s="91">
        <v>4</v>
      </c>
      <c r="D1527" s="91">
        <v>6</v>
      </c>
      <c r="E1527" s="92" t="s">
        <v>1300</v>
      </c>
      <c r="F1527" s="90" t="s">
        <v>724</v>
      </c>
      <c r="G1527" s="93">
        <v>81338.3</v>
      </c>
      <c r="H1527" s="93">
        <v>81338.3</v>
      </c>
      <c r="I1527" s="93">
        <v>81338.3</v>
      </c>
      <c r="J1527" s="94">
        <f t="shared" si="23"/>
        <v>100</v>
      </c>
    </row>
    <row r="1528" spans="1:10" ht="47.25">
      <c r="A1528" s="89" t="s">
        <v>840</v>
      </c>
      <c r="B1528" s="90">
        <v>919</v>
      </c>
      <c r="C1528" s="91">
        <v>4</v>
      </c>
      <c r="D1528" s="91">
        <v>6</v>
      </c>
      <c r="E1528" s="92" t="s">
        <v>1300</v>
      </c>
      <c r="F1528" s="90" t="s">
        <v>841</v>
      </c>
      <c r="G1528" s="95">
        <v>23118.3</v>
      </c>
      <c r="H1528" s="95">
        <v>23118.3</v>
      </c>
      <c r="I1528" s="95">
        <v>23118.3</v>
      </c>
      <c r="J1528" s="94">
        <f t="shared" si="23"/>
        <v>100</v>
      </c>
    </row>
    <row r="1529" spans="1:10" ht="31.5">
      <c r="A1529" s="89" t="s">
        <v>891</v>
      </c>
      <c r="B1529" s="90">
        <v>919</v>
      </c>
      <c r="C1529" s="91">
        <v>4</v>
      </c>
      <c r="D1529" s="91">
        <v>6</v>
      </c>
      <c r="E1529" s="92" t="s">
        <v>1300</v>
      </c>
      <c r="F1529" s="90" t="s">
        <v>892</v>
      </c>
      <c r="G1529" s="95">
        <v>58220</v>
      </c>
      <c r="H1529" s="95">
        <v>58220</v>
      </c>
      <c r="I1529" s="95">
        <v>58220</v>
      </c>
      <c r="J1529" s="94">
        <f t="shared" ref="J1529:J1592" si="24">I1529*100/H1529</f>
        <v>100</v>
      </c>
    </row>
    <row r="1530" spans="1:10" ht="31.5">
      <c r="A1530" s="89" t="s">
        <v>631</v>
      </c>
      <c r="B1530" s="90">
        <v>920</v>
      </c>
      <c r="C1530" s="91" t="s">
        <v>724</v>
      </c>
      <c r="D1530" s="91" t="s">
        <v>724</v>
      </c>
      <c r="E1530" s="92" t="s">
        <v>724</v>
      </c>
      <c r="F1530" s="90" t="s">
        <v>724</v>
      </c>
      <c r="G1530" s="93">
        <v>284.7</v>
      </c>
      <c r="H1530" s="93">
        <v>284.7</v>
      </c>
      <c r="I1530" s="93">
        <v>284.7</v>
      </c>
      <c r="J1530" s="94">
        <f t="shared" si="24"/>
        <v>100</v>
      </c>
    </row>
    <row r="1531" spans="1:10">
      <c r="A1531" s="89" t="s">
        <v>957</v>
      </c>
      <c r="B1531" s="90">
        <v>920</v>
      </c>
      <c r="C1531" s="91">
        <v>4</v>
      </c>
      <c r="D1531" s="91" t="s">
        <v>724</v>
      </c>
      <c r="E1531" s="92" t="s">
        <v>724</v>
      </c>
      <c r="F1531" s="90" t="s">
        <v>724</v>
      </c>
      <c r="G1531" s="93">
        <v>284.7</v>
      </c>
      <c r="H1531" s="93">
        <v>284.7</v>
      </c>
      <c r="I1531" s="93">
        <v>284.7</v>
      </c>
      <c r="J1531" s="94">
        <f t="shared" si="24"/>
        <v>100</v>
      </c>
    </row>
    <row r="1532" spans="1:10">
      <c r="A1532" s="89" t="s">
        <v>682</v>
      </c>
      <c r="B1532" s="90">
        <v>920</v>
      </c>
      <c r="C1532" s="91">
        <v>4</v>
      </c>
      <c r="D1532" s="91">
        <v>8</v>
      </c>
      <c r="E1532" s="92" t="s">
        <v>724</v>
      </c>
      <c r="F1532" s="90" t="s">
        <v>724</v>
      </c>
      <c r="G1532" s="93">
        <v>284.7</v>
      </c>
      <c r="H1532" s="93">
        <v>284.7</v>
      </c>
      <c r="I1532" s="93">
        <v>284.7</v>
      </c>
      <c r="J1532" s="94">
        <f t="shared" si="24"/>
        <v>100</v>
      </c>
    </row>
    <row r="1533" spans="1:10" ht="63">
      <c r="A1533" s="96" t="s">
        <v>1785</v>
      </c>
      <c r="B1533" s="90">
        <v>920</v>
      </c>
      <c r="C1533" s="91">
        <v>4</v>
      </c>
      <c r="D1533" s="91">
        <v>8</v>
      </c>
      <c r="E1533" s="92" t="s">
        <v>1312</v>
      </c>
      <c r="F1533" s="90"/>
      <c r="G1533" s="93">
        <v>284.7</v>
      </c>
      <c r="H1533" s="93">
        <v>284.7</v>
      </c>
      <c r="I1533" s="93">
        <v>284.7</v>
      </c>
      <c r="J1533" s="94">
        <f t="shared" si="24"/>
        <v>100</v>
      </c>
    </row>
    <row r="1534" spans="1:10" ht="31.5">
      <c r="A1534" s="89" t="s">
        <v>788</v>
      </c>
      <c r="B1534" s="90">
        <v>920</v>
      </c>
      <c r="C1534" s="91">
        <v>4</v>
      </c>
      <c r="D1534" s="91">
        <v>8</v>
      </c>
      <c r="E1534" s="92" t="s">
        <v>1312</v>
      </c>
      <c r="F1534" s="90" t="s">
        <v>789</v>
      </c>
      <c r="G1534" s="95">
        <v>284.7</v>
      </c>
      <c r="H1534" s="95">
        <v>284.7</v>
      </c>
      <c r="I1534" s="95">
        <v>284.7</v>
      </c>
      <c r="J1534" s="94">
        <f t="shared" si="24"/>
        <v>100</v>
      </c>
    </row>
    <row r="1535" spans="1:10">
      <c r="A1535" s="89" t="s">
        <v>635</v>
      </c>
      <c r="B1535" s="90">
        <v>922</v>
      </c>
      <c r="C1535" s="91" t="s">
        <v>724</v>
      </c>
      <c r="D1535" s="91" t="s">
        <v>724</v>
      </c>
      <c r="E1535" s="92" t="s">
        <v>724</v>
      </c>
      <c r="F1535" s="90" t="s">
        <v>724</v>
      </c>
      <c r="G1535" s="93">
        <v>1779.3</v>
      </c>
      <c r="H1535" s="93">
        <v>1779.3</v>
      </c>
      <c r="I1535" s="93">
        <v>1779.3</v>
      </c>
      <c r="J1535" s="94">
        <f t="shared" si="24"/>
        <v>100</v>
      </c>
    </row>
    <row r="1536" spans="1:10">
      <c r="A1536" s="89" t="s">
        <v>957</v>
      </c>
      <c r="B1536" s="90">
        <v>922</v>
      </c>
      <c r="C1536" s="91">
        <v>4</v>
      </c>
      <c r="D1536" s="91" t="s">
        <v>724</v>
      </c>
      <c r="E1536" s="92" t="s">
        <v>724</v>
      </c>
      <c r="F1536" s="90" t="s">
        <v>724</v>
      </c>
      <c r="G1536" s="93">
        <v>1779.3</v>
      </c>
      <c r="H1536" s="93">
        <v>1779.3</v>
      </c>
      <c r="I1536" s="93">
        <v>1779.3</v>
      </c>
      <c r="J1536" s="94">
        <f t="shared" si="24"/>
        <v>100</v>
      </c>
    </row>
    <row r="1537" spans="1:10">
      <c r="A1537" s="89" t="s">
        <v>678</v>
      </c>
      <c r="B1537" s="90">
        <v>922</v>
      </c>
      <c r="C1537" s="91">
        <v>4</v>
      </c>
      <c r="D1537" s="91">
        <v>1</v>
      </c>
      <c r="E1537" s="92" t="s">
        <v>724</v>
      </c>
      <c r="F1537" s="90" t="s">
        <v>724</v>
      </c>
      <c r="G1537" s="93">
        <v>1779.3</v>
      </c>
      <c r="H1537" s="93">
        <v>1779.3</v>
      </c>
      <c r="I1537" s="93">
        <v>1779.3</v>
      </c>
      <c r="J1537" s="94">
        <f t="shared" si="24"/>
        <v>100</v>
      </c>
    </row>
    <row r="1538" spans="1:10" ht="63">
      <c r="A1538" s="89" t="s">
        <v>1313</v>
      </c>
      <c r="B1538" s="90">
        <v>922</v>
      </c>
      <c r="C1538" s="91">
        <v>4</v>
      </c>
      <c r="D1538" s="91">
        <v>1</v>
      </c>
      <c r="E1538" s="92" t="s">
        <v>1314</v>
      </c>
      <c r="F1538" s="90"/>
      <c r="G1538" s="93">
        <v>963.5</v>
      </c>
      <c r="H1538" s="93">
        <v>963.5</v>
      </c>
      <c r="I1538" s="93">
        <v>963.5</v>
      </c>
      <c r="J1538" s="94">
        <f t="shared" si="24"/>
        <v>100</v>
      </c>
    </row>
    <row r="1539" spans="1:10" ht="31.5">
      <c r="A1539" s="89" t="s">
        <v>788</v>
      </c>
      <c r="B1539" s="90">
        <v>922</v>
      </c>
      <c r="C1539" s="91">
        <v>4</v>
      </c>
      <c r="D1539" s="91">
        <v>1</v>
      </c>
      <c r="E1539" s="92" t="s">
        <v>1314</v>
      </c>
      <c r="F1539" s="90" t="s">
        <v>789</v>
      </c>
      <c r="G1539" s="95">
        <v>908.9</v>
      </c>
      <c r="H1539" s="95">
        <v>908.9</v>
      </c>
      <c r="I1539" s="95">
        <v>908.9</v>
      </c>
      <c r="J1539" s="94">
        <f t="shared" si="24"/>
        <v>100</v>
      </c>
    </row>
    <row r="1540" spans="1:10" ht="31.5">
      <c r="A1540" s="89" t="s">
        <v>792</v>
      </c>
      <c r="B1540" s="90">
        <v>922</v>
      </c>
      <c r="C1540" s="91">
        <v>4</v>
      </c>
      <c r="D1540" s="91">
        <v>1</v>
      </c>
      <c r="E1540" s="92" t="s">
        <v>1314</v>
      </c>
      <c r="F1540" s="90" t="s">
        <v>793</v>
      </c>
      <c r="G1540" s="95">
        <v>0.7</v>
      </c>
      <c r="H1540" s="95">
        <v>0.7</v>
      </c>
      <c r="I1540" s="95">
        <v>0.7</v>
      </c>
      <c r="J1540" s="94">
        <f t="shared" si="24"/>
        <v>100</v>
      </c>
    </row>
    <row r="1541" spans="1:10" ht="31.5">
      <c r="A1541" s="89" t="s">
        <v>740</v>
      </c>
      <c r="B1541" s="90">
        <v>922</v>
      </c>
      <c r="C1541" s="91">
        <v>4</v>
      </c>
      <c r="D1541" s="91">
        <v>1</v>
      </c>
      <c r="E1541" s="92" t="s">
        <v>1314</v>
      </c>
      <c r="F1541" s="90" t="s">
        <v>741</v>
      </c>
      <c r="G1541" s="95">
        <v>53.9</v>
      </c>
      <c r="H1541" s="95">
        <v>53.9</v>
      </c>
      <c r="I1541" s="95">
        <v>53.9</v>
      </c>
      <c r="J1541" s="94">
        <f t="shared" si="24"/>
        <v>100</v>
      </c>
    </row>
    <row r="1542" spans="1:10" ht="63">
      <c r="A1542" s="89" t="s">
        <v>1315</v>
      </c>
      <c r="B1542" s="90">
        <v>922</v>
      </c>
      <c r="C1542" s="91">
        <v>4</v>
      </c>
      <c r="D1542" s="91">
        <v>1</v>
      </c>
      <c r="E1542" s="92" t="s">
        <v>1316</v>
      </c>
      <c r="F1542" s="90" t="s">
        <v>724</v>
      </c>
      <c r="G1542" s="93">
        <v>815.8</v>
      </c>
      <c r="H1542" s="93">
        <v>815.8</v>
      </c>
      <c r="I1542" s="93">
        <v>815.8</v>
      </c>
      <c r="J1542" s="94">
        <f t="shared" si="24"/>
        <v>100</v>
      </c>
    </row>
    <row r="1543" spans="1:10">
      <c r="A1543" s="89" t="s">
        <v>779</v>
      </c>
      <c r="B1543" s="90">
        <v>922</v>
      </c>
      <c r="C1543" s="91">
        <v>4</v>
      </c>
      <c r="D1543" s="91">
        <v>1</v>
      </c>
      <c r="E1543" s="92" t="s">
        <v>1316</v>
      </c>
      <c r="F1543" s="90" t="s">
        <v>780</v>
      </c>
      <c r="G1543" s="95">
        <v>815.8</v>
      </c>
      <c r="H1543" s="95">
        <v>815.8</v>
      </c>
      <c r="I1543" s="95">
        <v>815.8</v>
      </c>
      <c r="J1543" s="94">
        <f t="shared" si="24"/>
        <v>100</v>
      </c>
    </row>
    <row r="1544" spans="1:10" ht="31.5">
      <c r="A1544" s="89" t="s">
        <v>1786</v>
      </c>
      <c r="B1544" s="90">
        <v>923</v>
      </c>
      <c r="C1544" s="91" t="s">
        <v>724</v>
      </c>
      <c r="D1544" s="91" t="s">
        <v>724</v>
      </c>
      <c r="E1544" s="92" t="s">
        <v>724</v>
      </c>
      <c r="F1544" s="90" t="s">
        <v>724</v>
      </c>
      <c r="G1544" s="93">
        <v>418.1</v>
      </c>
      <c r="H1544" s="93">
        <v>418.1</v>
      </c>
      <c r="I1544" s="93">
        <v>418.1</v>
      </c>
      <c r="J1544" s="94">
        <f t="shared" si="24"/>
        <v>100</v>
      </c>
    </row>
    <row r="1545" spans="1:10">
      <c r="A1545" s="89" t="s">
        <v>957</v>
      </c>
      <c r="B1545" s="90">
        <v>923</v>
      </c>
      <c r="C1545" s="91">
        <v>4</v>
      </c>
      <c r="D1545" s="91" t="s">
        <v>724</v>
      </c>
      <c r="E1545" s="92" t="s">
        <v>724</v>
      </c>
      <c r="F1545" s="90" t="s">
        <v>724</v>
      </c>
      <c r="G1545" s="93">
        <v>418.1</v>
      </c>
      <c r="H1545" s="93">
        <v>418.1</v>
      </c>
      <c r="I1545" s="93">
        <v>418.1</v>
      </c>
      <c r="J1545" s="94">
        <f t="shared" si="24"/>
        <v>100</v>
      </c>
    </row>
    <row r="1546" spans="1:10">
      <c r="A1546" s="89" t="s">
        <v>685</v>
      </c>
      <c r="B1546" s="90">
        <v>923</v>
      </c>
      <c r="C1546" s="91">
        <v>4</v>
      </c>
      <c r="D1546" s="91">
        <v>12</v>
      </c>
      <c r="E1546" s="92" t="s">
        <v>724</v>
      </c>
      <c r="F1546" s="90" t="s">
        <v>724</v>
      </c>
      <c r="G1546" s="93">
        <v>418.1</v>
      </c>
      <c r="H1546" s="93">
        <v>418.1</v>
      </c>
      <c r="I1546" s="93">
        <v>418.1</v>
      </c>
      <c r="J1546" s="94">
        <f t="shared" si="24"/>
        <v>100</v>
      </c>
    </row>
    <row r="1547" spans="1:10" ht="78.75">
      <c r="A1547" s="89" t="s">
        <v>1787</v>
      </c>
      <c r="B1547" s="90">
        <v>923</v>
      </c>
      <c r="C1547" s="91">
        <v>4</v>
      </c>
      <c r="D1547" s="91">
        <v>12</v>
      </c>
      <c r="E1547" s="92" t="s">
        <v>1330</v>
      </c>
      <c r="F1547" s="90" t="s">
        <v>724</v>
      </c>
      <c r="G1547" s="93">
        <v>321.8</v>
      </c>
      <c r="H1547" s="93">
        <v>321.8</v>
      </c>
      <c r="I1547" s="93">
        <v>321.8</v>
      </c>
      <c r="J1547" s="94">
        <f t="shared" si="24"/>
        <v>100</v>
      </c>
    </row>
    <row r="1548" spans="1:10" ht="31.5">
      <c r="A1548" s="89" t="s">
        <v>740</v>
      </c>
      <c r="B1548" s="90">
        <v>923</v>
      </c>
      <c r="C1548" s="91">
        <v>4</v>
      </c>
      <c r="D1548" s="91">
        <v>12</v>
      </c>
      <c r="E1548" s="92" t="s">
        <v>1330</v>
      </c>
      <c r="F1548" s="90" t="s">
        <v>741</v>
      </c>
      <c r="G1548" s="95">
        <v>321.8</v>
      </c>
      <c r="H1548" s="95">
        <v>321.8</v>
      </c>
      <c r="I1548" s="95">
        <v>321.8</v>
      </c>
      <c r="J1548" s="94">
        <f t="shared" si="24"/>
        <v>100</v>
      </c>
    </row>
    <row r="1549" spans="1:10" ht="63">
      <c r="A1549" s="89" t="s">
        <v>1788</v>
      </c>
      <c r="B1549" s="90">
        <v>923</v>
      </c>
      <c r="C1549" s="91">
        <v>4</v>
      </c>
      <c r="D1549" s="91">
        <v>12</v>
      </c>
      <c r="E1549" s="92" t="s">
        <v>1331</v>
      </c>
      <c r="F1549" s="90"/>
      <c r="G1549" s="93">
        <v>96.3</v>
      </c>
      <c r="H1549" s="93">
        <v>96.3</v>
      </c>
      <c r="I1549" s="93">
        <v>96.3</v>
      </c>
      <c r="J1549" s="94">
        <f t="shared" si="24"/>
        <v>100</v>
      </c>
    </row>
    <row r="1550" spans="1:10" ht="31.5">
      <c r="A1550" s="89" t="s">
        <v>788</v>
      </c>
      <c r="B1550" s="90">
        <v>923</v>
      </c>
      <c r="C1550" s="91">
        <v>4</v>
      </c>
      <c r="D1550" s="91">
        <v>12</v>
      </c>
      <c r="E1550" s="92" t="s">
        <v>1331</v>
      </c>
      <c r="F1550" s="90" t="s">
        <v>789</v>
      </c>
      <c r="G1550" s="95">
        <v>43</v>
      </c>
      <c r="H1550" s="95">
        <v>43</v>
      </c>
      <c r="I1550" s="95">
        <v>43</v>
      </c>
      <c r="J1550" s="94">
        <f t="shared" si="24"/>
        <v>100</v>
      </c>
    </row>
    <row r="1551" spans="1:10" ht="31.5">
      <c r="A1551" s="89" t="s">
        <v>740</v>
      </c>
      <c r="B1551" s="90">
        <v>923</v>
      </c>
      <c r="C1551" s="91">
        <v>4</v>
      </c>
      <c r="D1551" s="91">
        <v>12</v>
      </c>
      <c r="E1551" s="92" t="s">
        <v>1331</v>
      </c>
      <c r="F1551" s="90" t="s">
        <v>741</v>
      </c>
      <c r="G1551" s="95">
        <v>43.7</v>
      </c>
      <c r="H1551" s="95">
        <v>43.7</v>
      </c>
      <c r="I1551" s="95">
        <v>43.7</v>
      </c>
      <c r="J1551" s="94">
        <f t="shared" si="24"/>
        <v>100</v>
      </c>
    </row>
    <row r="1552" spans="1:10">
      <c r="A1552" s="96" t="s">
        <v>1452</v>
      </c>
      <c r="B1552" s="90">
        <v>923</v>
      </c>
      <c r="C1552" s="91">
        <v>4</v>
      </c>
      <c r="D1552" s="91">
        <v>12</v>
      </c>
      <c r="E1552" s="92" t="s">
        <v>1331</v>
      </c>
      <c r="F1552" s="90" t="s">
        <v>798</v>
      </c>
      <c r="G1552" s="95">
        <v>9.6</v>
      </c>
      <c r="H1552" s="95">
        <v>9.6</v>
      </c>
      <c r="I1552" s="95">
        <v>9.6</v>
      </c>
      <c r="J1552" s="94">
        <f t="shared" si="24"/>
        <v>100</v>
      </c>
    </row>
    <row r="1553" spans="1:10" ht="31.5">
      <c r="A1553" s="89" t="s">
        <v>1338</v>
      </c>
      <c r="B1553" s="90">
        <v>924</v>
      </c>
      <c r="C1553" s="91" t="s">
        <v>724</v>
      </c>
      <c r="D1553" s="91" t="s">
        <v>724</v>
      </c>
      <c r="E1553" s="92" t="s">
        <v>724</v>
      </c>
      <c r="F1553" s="90" t="s">
        <v>724</v>
      </c>
      <c r="G1553" s="93">
        <v>6353.2</v>
      </c>
      <c r="H1553" s="93">
        <v>6353.2</v>
      </c>
      <c r="I1553" s="93">
        <v>6353.1</v>
      </c>
      <c r="J1553" s="94">
        <f t="shared" si="24"/>
        <v>100</v>
      </c>
    </row>
    <row r="1554" spans="1:10">
      <c r="A1554" s="89" t="s">
        <v>837</v>
      </c>
      <c r="B1554" s="90">
        <v>924</v>
      </c>
      <c r="C1554" s="91">
        <v>1</v>
      </c>
      <c r="D1554" s="91" t="s">
        <v>724</v>
      </c>
      <c r="E1554" s="92" t="s">
        <v>724</v>
      </c>
      <c r="F1554" s="90" t="s">
        <v>724</v>
      </c>
      <c r="G1554" s="93">
        <v>6353.2</v>
      </c>
      <c r="H1554" s="93">
        <v>6353.2</v>
      </c>
      <c r="I1554" s="93">
        <v>6353.1</v>
      </c>
      <c r="J1554" s="94">
        <f t="shared" si="24"/>
        <v>100</v>
      </c>
    </row>
    <row r="1555" spans="1:10">
      <c r="A1555" s="89" t="s">
        <v>667</v>
      </c>
      <c r="B1555" s="90">
        <v>924</v>
      </c>
      <c r="C1555" s="91">
        <v>1</v>
      </c>
      <c r="D1555" s="91">
        <v>13</v>
      </c>
      <c r="E1555" s="92" t="s">
        <v>724</v>
      </c>
      <c r="F1555" s="90" t="s">
        <v>724</v>
      </c>
      <c r="G1555" s="93">
        <v>6353.2</v>
      </c>
      <c r="H1555" s="93">
        <v>6353.2</v>
      </c>
      <c r="I1555" s="93">
        <v>6353.1</v>
      </c>
      <c r="J1555" s="94">
        <f t="shared" si="24"/>
        <v>100</v>
      </c>
    </row>
    <row r="1556" spans="1:10" ht="31.5">
      <c r="A1556" s="89" t="s">
        <v>1339</v>
      </c>
      <c r="B1556" s="90">
        <v>924</v>
      </c>
      <c r="C1556" s="91">
        <v>1</v>
      </c>
      <c r="D1556" s="91">
        <v>13</v>
      </c>
      <c r="E1556" s="92" t="s">
        <v>1340</v>
      </c>
      <c r="F1556" s="90"/>
      <c r="G1556" s="93">
        <v>6353.2</v>
      </c>
      <c r="H1556" s="93">
        <v>6353.2</v>
      </c>
      <c r="I1556" s="93">
        <v>6353.1</v>
      </c>
      <c r="J1556" s="94">
        <f t="shared" si="24"/>
        <v>100</v>
      </c>
    </row>
    <row r="1557" spans="1:10" ht="31.5">
      <c r="A1557" s="89" t="s">
        <v>788</v>
      </c>
      <c r="B1557" s="90">
        <v>924</v>
      </c>
      <c r="C1557" s="91">
        <v>1</v>
      </c>
      <c r="D1557" s="91">
        <v>13</v>
      </c>
      <c r="E1557" s="92" t="s">
        <v>1340</v>
      </c>
      <c r="F1557" s="90" t="s">
        <v>789</v>
      </c>
      <c r="G1557" s="95">
        <v>5060.1000000000004</v>
      </c>
      <c r="H1557" s="95">
        <v>5060.1000000000004</v>
      </c>
      <c r="I1557" s="95">
        <v>5060.1000000000004</v>
      </c>
      <c r="J1557" s="94">
        <f t="shared" si="24"/>
        <v>100</v>
      </c>
    </row>
    <row r="1558" spans="1:10" ht="31.5">
      <c r="A1558" s="89" t="s">
        <v>790</v>
      </c>
      <c r="B1558" s="90">
        <v>924</v>
      </c>
      <c r="C1558" s="91">
        <v>1</v>
      </c>
      <c r="D1558" s="91">
        <v>13</v>
      </c>
      <c r="E1558" s="92" t="s">
        <v>1340</v>
      </c>
      <c r="F1558" s="90" t="s">
        <v>791</v>
      </c>
      <c r="G1558" s="95">
        <v>187</v>
      </c>
      <c r="H1558" s="95">
        <v>187</v>
      </c>
      <c r="I1558" s="95">
        <v>186.9</v>
      </c>
      <c r="J1558" s="94">
        <f t="shared" si="24"/>
        <v>99.9</v>
      </c>
    </row>
    <row r="1559" spans="1:10" ht="31.5">
      <c r="A1559" s="89" t="s">
        <v>792</v>
      </c>
      <c r="B1559" s="90">
        <v>924</v>
      </c>
      <c r="C1559" s="91">
        <v>1</v>
      </c>
      <c r="D1559" s="91">
        <v>13</v>
      </c>
      <c r="E1559" s="92" t="s">
        <v>1340</v>
      </c>
      <c r="F1559" s="90" t="s">
        <v>793</v>
      </c>
      <c r="G1559" s="95">
        <v>235</v>
      </c>
      <c r="H1559" s="95">
        <v>235</v>
      </c>
      <c r="I1559" s="95">
        <v>235</v>
      </c>
      <c r="J1559" s="94">
        <f t="shared" si="24"/>
        <v>100</v>
      </c>
    </row>
    <row r="1560" spans="1:10" ht="31.5">
      <c r="A1560" s="89" t="s">
        <v>740</v>
      </c>
      <c r="B1560" s="90">
        <v>924</v>
      </c>
      <c r="C1560" s="91">
        <v>1</v>
      </c>
      <c r="D1560" s="91">
        <v>13</v>
      </c>
      <c r="E1560" s="92" t="s">
        <v>1340</v>
      </c>
      <c r="F1560" s="90" t="s">
        <v>741</v>
      </c>
      <c r="G1560" s="95">
        <v>855.6</v>
      </c>
      <c r="H1560" s="95">
        <v>855.6</v>
      </c>
      <c r="I1560" s="95">
        <v>855.6</v>
      </c>
      <c r="J1560" s="94">
        <f t="shared" si="24"/>
        <v>100</v>
      </c>
    </row>
    <row r="1561" spans="1:10">
      <c r="A1561" s="89" t="s">
        <v>796</v>
      </c>
      <c r="B1561" s="90">
        <v>924</v>
      </c>
      <c r="C1561" s="91">
        <v>1</v>
      </c>
      <c r="D1561" s="91">
        <v>13</v>
      </c>
      <c r="E1561" s="92" t="s">
        <v>1340</v>
      </c>
      <c r="F1561" s="90" t="s">
        <v>797</v>
      </c>
      <c r="G1561" s="95">
        <v>13.1</v>
      </c>
      <c r="H1561" s="95">
        <v>13.1</v>
      </c>
      <c r="I1561" s="95">
        <v>13.1</v>
      </c>
      <c r="J1561" s="94">
        <f t="shared" si="24"/>
        <v>100</v>
      </c>
    </row>
    <row r="1562" spans="1:10">
      <c r="A1562" s="96" t="s">
        <v>1452</v>
      </c>
      <c r="B1562" s="90">
        <v>924</v>
      </c>
      <c r="C1562" s="91">
        <v>1</v>
      </c>
      <c r="D1562" s="91">
        <v>13</v>
      </c>
      <c r="E1562" s="92" t="s">
        <v>1340</v>
      </c>
      <c r="F1562" s="90" t="s">
        <v>798</v>
      </c>
      <c r="G1562" s="95">
        <v>2.4</v>
      </c>
      <c r="H1562" s="95">
        <v>2.4</v>
      </c>
      <c r="I1562" s="95">
        <v>2.4</v>
      </c>
      <c r="J1562" s="94">
        <f t="shared" si="24"/>
        <v>100</v>
      </c>
    </row>
    <row r="1563" spans="1:10" ht="31.5">
      <c r="A1563" s="89" t="s">
        <v>643</v>
      </c>
      <c r="B1563" s="90">
        <v>925</v>
      </c>
      <c r="C1563" s="91" t="s">
        <v>724</v>
      </c>
      <c r="D1563" s="91" t="s">
        <v>724</v>
      </c>
      <c r="E1563" s="92" t="s">
        <v>724</v>
      </c>
      <c r="F1563" s="90" t="s">
        <v>724</v>
      </c>
      <c r="G1563" s="93">
        <v>20483</v>
      </c>
      <c r="H1563" s="93">
        <v>20483</v>
      </c>
      <c r="I1563" s="93">
        <v>19477</v>
      </c>
      <c r="J1563" s="94">
        <f t="shared" si="24"/>
        <v>95.1</v>
      </c>
    </row>
    <row r="1564" spans="1:10">
      <c r="A1564" s="89" t="s">
        <v>957</v>
      </c>
      <c r="B1564" s="90">
        <v>925</v>
      </c>
      <c r="C1564" s="91">
        <v>4</v>
      </c>
      <c r="D1564" s="91" t="s">
        <v>724</v>
      </c>
      <c r="E1564" s="92" t="s">
        <v>724</v>
      </c>
      <c r="F1564" s="90" t="s">
        <v>724</v>
      </c>
      <c r="G1564" s="93">
        <v>7665.8</v>
      </c>
      <c r="H1564" s="93">
        <v>7665.8</v>
      </c>
      <c r="I1564" s="93">
        <v>7659.8</v>
      </c>
      <c r="J1564" s="94">
        <f t="shared" si="24"/>
        <v>99.9</v>
      </c>
    </row>
    <row r="1565" spans="1:10">
      <c r="A1565" s="89" t="s">
        <v>679</v>
      </c>
      <c r="B1565" s="90">
        <v>925</v>
      </c>
      <c r="C1565" s="91">
        <v>4</v>
      </c>
      <c r="D1565" s="91">
        <v>5</v>
      </c>
      <c r="E1565" s="92" t="s">
        <v>724</v>
      </c>
      <c r="F1565" s="90" t="s">
        <v>724</v>
      </c>
      <c r="G1565" s="93">
        <v>7665.8</v>
      </c>
      <c r="H1565" s="93">
        <v>7665.8</v>
      </c>
      <c r="I1565" s="93">
        <v>7659.8</v>
      </c>
      <c r="J1565" s="94">
        <f t="shared" si="24"/>
        <v>99.9</v>
      </c>
    </row>
    <row r="1566" spans="1:10" ht="94.5">
      <c r="A1566" s="89" t="s">
        <v>1789</v>
      </c>
      <c r="B1566" s="90">
        <v>925</v>
      </c>
      <c r="C1566" s="91">
        <v>4</v>
      </c>
      <c r="D1566" s="91">
        <v>5</v>
      </c>
      <c r="E1566" s="92" t="s">
        <v>1341</v>
      </c>
      <c r="F1566" s="90" t="s">
        <v>724</v>
      </c>
      <c r="G1566" s="93">
        <v>1800</v>
      </c>
      <c r="H1566" s="93">
        <v>1800</v>
      </c>
      <c r="I1566" s="93">
        <v>1800</v>
      </c>
      <c r="J1566" s="94">
        <f t="shared" si="24"/>
        <v>100</v>
      </c>
    </row>
    <row r="1567" spans="1:10" ht="31.5">
      <c r="A1567" s="89" t="s">
        <v>740</v>
      </c>
      <c r="B1567" s="90">
        <v>925</v>
      </c>
      <c r="C1567" s="91">
        <v>4</v>
      </c>
      <c r="D1567" s="91">
        <v>5</v>
      </c>
      <c r="E1567" s="92" t="s">
        <v>1341</v>
      </c>
      <c r="F1567" s="90" t="s">
        <v>741</v>
      </c>
      <c r="G1567" s="95">
        <v>1800</v>
      </c>
      <c r="H1567" s="95">
        <v>1800</v>
      </c>
      <c r="I1567" s="95">
        <v>1800</v>
      </c>
      <c r="J1567" s="94">
        <f t="shared" si="24"/>
        <v>100</v>
      </c>
    </row>
    <row r="1568" spans="1:10" ht="78.75">
      <c r="A1568" s="89" t="s">
        <v>1342</v>
      </c>
      <c r="B1568" s="90">
        <v>925</v>
      </c>
      <c r="C1568" s="91">
        <v>4</v>
      </c>
      <c r="D1568" s="91">
        <v>5</v>
      </c>
      <c r="E1568" s="92" t="s">
        <v>1343</v>
      </c>
      <c r="F1568" s="90"/>
      <c r="G1568" s="93">
        <v>5865.8</v>
      </c>
      <c r="H1568" s="93">
        <v>5865.8</v>
      </c>
      <c r="I1568" s="93">
        <v>5859.8</v>
      </c>
      <c r="J1568" s="94">
        <f t="shared" si="24"/>
        <v>99.9</v>
      </c>
    </row>
    <row r="1569" spans="1:10" ht="31.5">
      <c r="A1569" s="89" t="s">
        <v>788</v>
      </c>
      <c r="B1569" s="90">
        <v>925</v>
      </c>
      <c r="C1569" s="91">
        <v>4</v>
      </c>
      <c r="D1569" s="91">
        <v>5</v>
      </c>
      <c r="E1569" s="92" t="s">
        <v>1343</v>
      </c>
      <c r="F1569" s="90" t="s">
        <v>789</v>
      </c>
      <c r="G1569" s="95">
        <v>3961.1</v>
      </c>
      <c r="H1569" s="95">
        <v>3961.1</v>
      </c>
      <c r="I1569" s="95">
        <v>3961.1</v>
      </c>
      <c r="J1569" s="94">
        <f t="shared" si="24"/>
        <v>100</v>
      </c>
    </row>
    <row r="1570" spans="1:10" ht="31.5">
      <c r="A1570" s="89" t="s">
        <v>792</v>
      </c>
      <c r="B1570" s="90">
        <v>925</v>
      </c>
      <c r="C1570" s="91">
        <v>4</v>
      </c>
      <c r="D1570" s="91">
        <v>5</v>
      </c>
      <c r="E1570" s="92" t="s">
        <v>1343</v>
      </c>
      <c r="F1570" s="90" t="s">
        <v>793</v>
      </c>
      <c r="G1570" s="95">
        <v>323</v>
      </c>
      <c r="H1570" s="95">
        <v>323</v>
      </c>
      <c r="I1570" s="95">
        <v>323</v>
      </c>
      <c r="J1570" s="94">
        <f t="shared" si="24"/>
        <v>100</v>
      </c>
    </row>
    <row r="1571" spans="1:10" ht="31.5">
      <c r="A1571" s="89" t="s">
        <v>740</v>
      </c>
      <c r="B1571" s="90">
        <v>925</v>
      </c>
      <c r="C1571" s="91">
        <v>4</v>
      </c>
      <c r="D1571" s="91">
        <v>5</v>
      </c>
      <c r="E1571" s="92" t="s">
        <v>1343</v>
      </c>
      <c r="F1571" s="90" t="s">
        <v>741</v>
      </c>
      <c r="G1571" s="95">
        <v>1500.8</v>
      </c>
      <c r="H1571" s="95">
        <v>1500.8</v>
      </c>
      <c r="I1571" s="95">
        <v>1494.8</v>
      </c>
      <c r="J1571" s="94">
        <f t="shared" si="24"/>
        <v>99.6</v>
      </c>
    </row>
    <row r="1572" spans="1:10">
      <c r="A1572" s="89" t="s">
        <v>796</v>
      </c>
      <c r="B1572" s="90">
        <v>925</v>
      </c>
      <c r="C1572" s="91">
        <v>4</v>
      </c>
      <c r="D1572" s="91">
        <v>5</v>
      </c>
      <c r="E1572" s="92" t="s">
        <v>1343</v>
      </c>
      <c r="F1572" s="90" t="s">
        <v>797</v>
      </c>
      <c r="G1572" s="95">
        <v>51.3</v>
      </c>
      <c r="H1572" s="95">
        <v>51.3</v>
      </c>
      <c r="I1572" s="95">
        <v>51.3</v>
      </c>
      <c r="J1572" s="94">
        <f t="shared" si="24"/>
        <v>100</v>
      </c>
    </row>
    <row r="1573" spans="1:10">
      <c r="A1573" s="96" t="s">
        <v>1452</v>
      </c>
      <c r="B1573" s="90">
        <v>925</v>
      </c>
      <c r="C1573" s="91">
        <v>4</v>
      </c>
      <c r="D1573" s="91">
        <v>5</v>
      </c>
      <c r="E1573" s="92" t="s">
        <v>1343</v>
      </c>
      <c r="F1573" s="90" t="s">
        <v>798</v>
      </c>
      <c r="G1573" s="95">
        <v>29.6</v>
      </c>
      <c r="H1573" s="95">
        <v>29.6</v>
      </c>
      <c r="I1573" s="95">
        <v>29.6</v>
      </c>
      <c r="J1573" s="94">
        <f t="shared" si="24"/>
        <v>100</v>
      </c>
    </row>
    <row r="1574" spans="1:10">
      <c r="A1574" s="89" t="s">
        <v>1307</v>
      </c>
      <c r="B1574" s="90">
        <v>925</v>
      </c>
      <c r="C1574" s="91">
        <v>6</v>
      </c>
      <c r="D1574" s="91" t="s">
        <v>724</v>
      </c>
      <c r="E1574" s="92" t="s">
        <v>724</v>
      </c>
      <c r="F1574" s="90" t="s">
        <v>724</v>
      </c>
      <c r="G1574" s="93">
        <v>12817.2</v>
      </c>
      <c r="H1574" s="93">
        <v>12817.2</v>
      </c>
      <c r="I1574" s="93">
        <v>11817.2</v>
      </c>
      <c r="J1574" s="94">
        <f t="shared" si="24"/>
        <v>92.2</v>
      </c>
    </row>
    <row r="1575" spans="1:10" ht="31.5">
      <c r="A1575" s="89" t="s">
        <v>690</v>
      </c>
      <c r="B1575" s="90">
        <v>925</v>
      </c>
      <c r="C1575" s="91">
        <v>6</v>
      </c>
      <c r="D1575" s="91">
        <v>3</v>
      </c>
      <c r="E1575" s="92" t="s">
        <v>724</v>
      </c>
      <c r="F1575" s="90" t="s">
        <v>724</v>
      </c>
      <c r="G1575" s="93">
        <v>12817.2</v>
      </c>
      <c r="H1575" s="93">
        <v>12817.2</v>
      </c>
      <c r="I1575" s="93">
        <v>11817.2</v>
      </c>
      <c r="J1575" s="94">
        <f t="shared" si="24"/>
        <v>92.2</v>
      </c>
    </row>
    <row r="1576" spans="1:10" ht="157.5">
      <c r="A1576" s="89" t="s">
        <v>1790</v>
      </c>
      <c r="B1576" s="90">
        <v>925</v>
      </c>
      <c r="C1576" s="91">
        <v>6</v>
      </c>
      <c r="D1576" s="91">
        <v>3</v>
      </c>
      <c r="E1576" s="92" t="s">
        <v>1344</v>
      </c>
      <c r="F1576" s="90" t="s">
        <v>724</v>
      </c>
      <c r="G1576" s="93">
        <v>69.7</v>
      </c>
      <c r="H1576" s="93">
        <v>69.7</v>
      </c>
      <c r="I1576" s="93">
        <v>69.7</v>
      </c>
      <c r="J1576" s="94">
        <f t="shared" si="24"/>
        <v>100</v>
      </c>
    </row>
    <row r="1577" spans="1:10" ht="31.5">
      <c r="A1577" s="89" t="s">
        <v>740</v>
      </c>
      <c r="B1577" s="90">
        <v>925</v>
      </c>
      <c r="C1577" s="91">
        <v>6</v>
      </c>
      <c r="D1577" s="91">
        <v>3</v>
      </c>
      <c r="E1577" s="92" t="s">
        <v>1344</v>
      </c>
      <c r="F1577" s="90" t="s">
        <v>741</v>
      </c>
      <c r="G1577" s="95">
        <v>69.7</v>
      </c>
      <c r="H1577" s="95">
        <v>69.7</v>
      </c>
      <c r="I1577" s="95">
        <v>69.7</v>
      </c>
      <c r="J1577" s="94">
        <f t="shared" si="24"/>
        <v>100</v>
      </c>
    </row>
    <row r="1578" spans="1:10" ht="204.75">
      <c r="A1578" s="89" t="s">
        <v>1791</v>
      </c>
      <c r="B1578" s="90">
        <v>925</v>
      </c>
      <c r="C1578" s="91">
        <v>6</v>
      </c>
      <c r="D1578" s="91">
        <v>3</v>
      </c>
      <c r="E1578" s="92" t="s">
        <v>1345</v>
      </c>
      <c r="F1578" s="90" t="s">
        <v>724</v>
      </c>
      <c r="G1578" s="93">
        <v>11139.5</v>
      </c>
      <c r="H1578" s="93">
        <v>11139.5</v>
      </c>
      <c r="I1578" s="93">
        <v>11139.5</v>
      </c>
      <c r="J1578" s="94">
        <f t="shared" si="24"/>
        <v>100</v>
      </c>
    </row>
    <row r="1579" spans="1:10" ht="31.5">
      <c r="A1579" s="89" t="s">
        <v>788</v>
      </c>
      <c r="B1579" s="90">
        <v>925</v>
      </c>
      <c r="C1579" s="91">
        <v>6</v>
      </c>
      <c r="D1579" s="91">
        <v>3</v>
      </c>
      <c r="E1579" s="92" t="s">
        <v>1345</v>
      </c>
      <c r="F1579" s="90">
        <v>121</v>
      </c>
      <c r="G1579" s="95">
        <v>9001.7000000000007</v>
      </c>
      <c r="H1579" s="95">
        <v>9001.7000000000007</v>
      </c>
      <c r="I1579" s="95">
        <v>9001.7000000000007</v>
      </c>
      <c r="J1579" s="94">
        <f t="shared" si="24"/>
        <v>100</v>
      </c>
    </row>
    <row r="1580" spans="1:10" ht="31.5">
      <c r="A1580" s="89" t="s">
        <v>790</v>
      </c>
      <c r="B1580" s="90">
        <v>925</v>
      </c>
      <c r="C1580" s="91">
        <v>6</v>
      </c>
      <c r="D1580" s="91">
        <v>3</v>
      </c>
      <c r="E1580" s="92" t="s">
        <v>1345</v>
      </c>
      <c r="F1580" s="90" t="s">
        <v>791</v>
      </c>
      <c r="G1580" s="95">
        <v>58</v>
      </c>
      <c r="H1580" s="95">
        <v>58</v>
      </c>
      <c r="I1580" s="95">
        <v>58</v>
      </c>
      <c r="J1580" s="94">
        <f t="shared" si="24"/>
        <v>100</v>
      </c>
    </row>
    <row r="1581" spans="1:10" ht="31.5">
      <c r="A1581" s="89" t="s">
        <v>792</v>
      </c>
      <c r="B1581" s="90">
        <v>925</v>
      </c>
      <c r="C1581" s="91">
        <v>6</v>
      </c>
      <c r="D1581" s="91">
        <v>3</v>
      </c>
      <c r="E1581" s="92" t="s">
        <v>1345</v>
      </c>
      <c r="F1581" s="90" t="s">
        <v>793</v>
      </c>
      <c r="G1581" s="95">
        <v>281</v>
      </c>
      <c r="H1581" s="95">
        <v>281</v>
      </c>
      <c r="I1581" s="95">
        <v>281</v>
      </c>
      <c r="J1581" s="94">
        <f t="shared" si="24"/>
        <v>100</v>
      </c>
    </row>
    <row r="1582" spans="1:10" ht="31.5">
      <c r="A1582" s="89" t="s">
        <v>740</v>
      </c>
      <c r="B1582" s="90">
        <v>925</v>
      </c>
      <c r="C1582" s="91">
        <v>6</v>
      </c>
      <c r="D1582" s="91">
        <v>3</v>
      </c>
      <c r="E1582" s="92" t="s">
        <v>1345</v>
      </c>
      <c r="F1582" s="90" t="s">
        <v>741</v>
      </c>
      <c r="G1582" s="95">
        <v>1798.8</v>
      </c>
      <c r="H1582" s="95">
        <v>1798.8</v>
      </c>
      <c r="I1582" s="95">
        <v>1798.8</v>
      </c>
      <c r="J1582" s="94">
        <f t="shared" si="24"/>
        <v>100</v>
      </c>
    </row>
    <row r="1583" spans="1:10" ht="63">
      <c r="A1583" s="89" t="s">
        <v>1346</v>
      </c>
      <c r="B1583" s="90">
        <v>925</v>
      </c>
      <c r="C1583" s="91">
        <v>6</v>
      </c>
      <c r="D1583" s="91">
        <v>3</v>
      </c>
      <c r="E1583" s="92" t="s">
        <v>1347</v>
      </c>
      <c r="F1583" s="90" t="s">
        <v>724</v>
      </c>
      <c r="G1583" s="93">
        <v>1000</v>
      </c>
      <c r="H1583" s="93">
        <v>1000</v>
      </c>
      <c r="I1583" s="93">
        <v>0</v>
      </c>
      <c r="J1583" s="94">
        <f t="shared" si="24"/>
        <v>0</v>
      </c>
    </row>
    <row r="1584" spans="1:10" ht="31.5">
      <c r="A1584" s="89" t="s">
        <v>740</v>
      </c>
      <c r="B1584" s="90">
        <v>925</v>
      </c>
      <c r="C1584" s="91">
        <v>6</v>
      </c>
      <c r="D1584" s="91">
        <v>3</v>
      </c>
      <c r="E1584" s="92" t="s">
        <v>1347</v>
      </c>
      <c r="F1584" s="90" t="s">
        <v>741</v>
      </c>
      <c r="G1584" s="95">
        <v>1000</v>
      </c>
      <c r="H1584" s="95">
        <v>1000</v>
      </c>
      <c r="I1584" s="95">
        <v>0</v>
      </c>
      <c r="J1584" s="94">
        <f t="shared" si="24"/>
        <v>0</v>
      </c>
    </row>
    <row r="1585" spans="1:10" ht="78.75">
      <c r="A1585" s="89" t="s">
        <v>1792</v>
      </c>
      <c r="B1585" s="90">
        <v>925</v>
      </c>
      <c r="C1585" s="91">
        <v>6</v>
      </c>
      <c r="D1585" s="91">
        <v>3</v>
      </c>
      <c r="E1585" s="92" t="s">
        <v>1793</v>
      </c>
      <c r="F1585" s="90" t="s">
        <v>724</v>
      </c>
      <c r="G1585" s="93">
        <v>35</v>
      </c>
      <c r="H1585" s="93">
        <v>35</v>
      </c>
      <c r="I1585" s="93">
        <v>35</v>
      </c>
      <c r="J1585" s="94">
        <f t="shared" si="24"/>
        <v>100</v>
      </c>
    </row>
    <row r="1586" spans="1:10" ht="31.5">
      <c r="A1586" s="89" t="s">
        <v>740</v>
      </c>
      <c r="B1586" s="90">
        <v>925</v>
      </c>
      <c r="C1586" s="91">
        <v>6</v>
      </c>
      <c r="D1586" s="91">
        <v>3</v>
      </c>
      <c r="E1586" s="92" t="s">
        <v>1793</v>
      </c>
      <c r="F1586" s="90" t="s">
        <v>741</v>
      </c>
      <c r="G1586" s="95">
        <v>35</v>
      </c>
      <c r="H1586" s="95">
        <v>35</v>
      </c>
      <c r="I1586" s="95">
        <v>35</v>
      </c>
      <c r="J1586" s="94">
        <f t="shared" si="24"/>
        <v>100</v>
      </c>
    </row>
    <row r="1587" spans="1:10" ht="94.5">
      <c r="A1587" s="89" t="s">
        <v>1794</v>
      </c>
      <c r="B1587" s="90">
        <v>925</v>
      </c>
      <c r="C1587" s="91">
        <v>6</v>
      </c>
      <c r="D1587" s="91">
        <v>3</v>
      </c>
      <c r="E1587" s="92" t="s">
        <v>1795</v>
      </c>
      <c r="F1587" s="90" t="s">
        <v>724</v>
      </c>
      <c r="G1587" s="93">
        <v>573</v>
      </c>
      <c r="H1587" s="93">
        <v>573</v>
      </c>
      <c r="I1587" s="93">
        <v>573</v>
      </c>
      <c r="J1587" s="94">
        <f t="shared" si="24"/>
        <v>100</v>
      </c>
    </row>
    <row r="1588" spans="1:10" ht="31.5">
      <c r="A1588" s="89" t="s">
        <v>740</v>
      </c>
      <c r="B1588" s="90">
        <v>925</v>
      </c>
      <c r="C1588" s="91">
        <v>6</v>
      </c>
      <c r="D1588" s="91">
        <v>3</v>
      </c>
      <c r="E1588" s="92" t="s">
        <v>1795</v>
      </c>
      <c r="F1588" s="90" t="s">
        <v>741</v>
      </c>
      <c r="G1588" s="95">
        <v>573</v>
      </c>
      <c r="H1588" s="95">
        <v>573</v>
      </c>
      <c r="I1588" s="95">
        <v>573</v>
      </c>
      <c r="J1588" s="94">
        <f t="shared" si="24"/>
        <v>100</v>
      </c>
    </row>
    <row r="1589" spans="1:10" ht="31.5">
      <c r="A1589" s="89" t="s">
        <v>1796</v>
      </c>
      <c r="B1589" s="90">
        <v>926</v>
      </c>
      <c r="C1589" s="91" t="s">
        <v>724</v>
      </c>
      <c r="D1589" s="91" t="s">
        <v>724</v>
      </c>
      <c r="E1589" s="92" t="s">
        <v>724</v>
      </c>
      <c r="F1589" s="90" t="s">
        <v>724</v>
      </c>
      <c r="G1589" s="93">
        <v>46221.7</v>
      </c>
      <c r="H1589" s="93">
        <v>46221.7</v>
      </c>
      <c r="I1589" s="93">
        <v>42347.5</v>
      </c>
      <c r="J1589" s="94">
        <f t="shared" si="24"/>
        <v>91.6</v>
      </c>
    </row>
    <row r="1590" spans="1:10">
      <c r="A1590" s="89" t="s">
        <v>837</v>
      </c>
      <c r="B1590" s="90">
        <v>926</v>
      </c>
      <c r="C1590" s="91">
        <v>1</v>
      </c>
      <c r="D1590" s="91" t="s">
        <v>724</v>
      </c>
      <c r="E1590" s="92" t="s">
        <v>724</v>
      </c>
      <c r="F1590" s="90" t="s">
        <v>724</v>
      </c>
      <c r="G1590" s="93">
        <v>45773.3</v>
      </c>
      <c r="H1590" s="93">
        <v>45773.3</v>
      </c>
      <c r="I1590" s="93">
        <v>41956.6</v>
      </c>
      <c r="J1590" s="94">
        <f t="shared" si="24"/>
        <v>91.7</v>
      </c>
    </row>
    <row r="1591" spans="1:10">
      <c r="A1591" s="89" t="s">
        <v>657</v>
      </c>
      <c r="B1591" s="90">
        <v>926</v>
      </c>
      <c r="C1591" s="91">
        <v>1</v>
      </c>
      <c r="D1591" s="91">
        <v>5</v>
      </c>
      <c r="E1591" s="92" t="s">
        <v>724</v>
      </c>
      <c r="F1591" s="90" t="s">
        <v>724</v>
      </c>
      <c r="G1591" s="93">
        <v>14310.8</v>
      </c>
      <c r="H1591" s="93">
        <v>14310.8</v>
      </c>
      <c r="I1591" s="93">
        <v>14209.3</v>
      </c>
      <c r="J1591" s="94">
        <f t="shared" si="24"/>
        <v>99.3</v>
      </c>
    </row>
    <row r="1592" spans="1:10" ht="31.5">
      <c r="A1592" s="89" t="s">
        <v>1797</v>
      </c>
      <c r="B1592" s="90">
        <v>926</v>
      </c>
      <c r="C1592" s="91">
        <v>1</v>
      </c>
      <c r="D1592" s="91">
        <v>5</v>
      </c>
      <c r="E1592" s="92" t="s">
        <v>1348</v>
      </c>
      <c r="F1592" s="90"/>
      <c r="G1592" s="93">
        <v>14310.8</v>
      </c>
      <c r="H1592" s="93">
        <v>14310.8</v>
      </c>
      <c r="I1592" s="93">
        <v>14209.3</v>
      </c>
      <c r="J1592" s="94">
        <f t="shared" si="24"/>
        <v>99.3</v>
      </c>
    </row>
    <row r="1593" spans="1:10" ht="31.5">
      <c r="A1593" s="89" t="s">
        <v>788</v>
      </c>
      <c r="B1593" s="90">
        <v>926</v>
      </c>
      <c r="C1593" s="91">
        <v>1</v>
      </c>
      <c r="D1593" s="91">
        <v>5</v>
      </c>
      <c r="E1593" s="92" t="s">
        <v>1348</v>
      </c>
      <c r="F1593" s="90" t="s">
        <v>789</v>
      </c>
      <c r="G1593" s="95">
        <v>14221.5</v>
      </c>
      <c r="H1593" s="95">
        <v>14221.5</v>
      </c>
      <c r="I1593" s="95">
        <v>14127.1</v>
      </c>
      <c r="J1593" s="94">
        <f t="shared" ref="J1593:J1656" si="25">I1593*100/H1593</f>
        <v>99.3</v>
      </c>
    </row>
    <row r="1594" spans="1:10" ht="31.5">
      <c r="A1594" s="89" t="s">
        <v>790</v>
      </c>
      <c r="B1594" s="90">
        <v>926</v>
      </c>
      <c r="C1594" s="91">
        <v>1</v>
      </c>
      <c r="D1594" s="91">
        <v>5</v>
      </c>
      <c r="E1594" s="92" t="s">
        <v>1348</v>
      </c>
      <c r="F1594" s="90" t="s">
        <v>791</v>
      </c>
      <c r="G1594" s="95">
        <v>88.3</v>
      </c>
      <c r="H1594" s="95">
        <v>88.3</v>
      </c>
      <c r="I1594" s="95">
        <v>81.2</v>
      </c>
      <c r="J1594" s="94">
        <f t="shared" si="25"/>
        <v>92</v>
      </c>
    </row>
    <row r="1595" spans="1:10" ht="31.5">
      <c r="A1595" s="89" t="s">
        <v>740</v>
      </c>
      <c r="B1595" s="90">
        <v>926</v>
      </c>
      <c r="C1595" s="91">
        <v>1</v>
      </c>
      <c r="D1595" s="91">
        <v>5</v>
      </c>
      <c r="E1595" s="92" t="s">
        <v>1348</v>
      </c>
      <c r="F1595" s="90" t="s">
        <v>741</v>
      </c>
      <c r="G1595" s="95">
        <v>1</v>
      </c>
      <c r="H1595" s="95">
        <v>1</v>
      </c>
      <c r="I1595" s="95">
        <v>1</v>
      </c>
      <c r="J1595" s="94">
        <f t="shared" si="25"/>
        <v>100</v>
      </c>
    </row>
    <row r="1596" spans="1:10">
      <c r="A1596" s="89" t="s">
        <v>667</v>
      </c>
      <c r="B1596" s="90">
        <v>926</v>
      </c>
      <c r="C1596" s="91">
        <v>1</v>
      </c>
      <c r="D1596" s="91">
        <v>13</v>
      </c>
      <c r="E1596" s="92" t="s">
        <v>724</v>
      </c>
      <c r="F1596" s="90" t="s">
        <v>724</v>
      </c>
      <c r="G1596" s="93">
        <v>31462.5</v>
      </c>
      <c r="H1596" s="93">
        <v>31462.5</v>
      </c>
      <c r="I1596" s="93">
        <v>27747.3</v>
      </c>
      <c r="J1596" s="94">
        <f t="shared" si="25"/>
        <v>88.2</v>
      </c>
    </row>
    <row r="1597" spans="1:10" ht="31.5">
      <c r="A1597" s="89" t="s">
        <v>1798</v>
      </c>
      <c r="B1597" s="90">
        <v>926</v>
      </c>
      <c r="C1597" s="91">
        <v>1</v>
      </c>
      <c r="D1597" s="91">
        <v>13</v>
      </c>
      <c r="E1597" s="92" t="s">
        <v>1799</v>
      </c>
      <c r="F1597" s="90"/>
      <c r="G1597" s="93">
        <v>31462.5</v>
      </c>
      <c r="H1597" s="93">
        <v>31462.5</v>
      </c>
      <c r="I1597" s="93">
        <v>27747.3</v>
      </c>
      <c r="J1597" s="94">
        <f t="shared" si="25"/>
        <v>88.2</v>
      </c>
    </row>
    <row r="1598" spans="1:10" ht="31.5">
      <c r="A1598" s="89" t="s">
        <v>801</v>
      </c>
      <c r="B1598" s="90">
        <v>926</v>
      </c>
      <c r="C1598" s="91">
        <v>1</v>
      </c>
      <c r="D1598" s="91">
        <v>13</v>
      </c>
      <c r="E1598" s="92" t="s">
        <v>1799</v>
      </c>
      <c r="F1598" s="90" t="s">
        <v>802</v>
      </c>
      <c r="G1598" s="95">
        <v>10466</v>
      </c>
      <c r="H1598" s="95">
        <v>10466</v>
      </c>
      <c r="I1598" s="95">
        <v>10466</v>
      </c>
      <c r="J1598" s="94">
        <f t="shared" si="25"/>
        <v>100</v>
      </c>
    </row>
    <row r="1599" spans="1:10" ht="31.5">
      <c r="A1599" s="89" t="s">
        <v>803</v>
      </c>
      <c r="B1599" s="90">
        <v>926</v>
      </c>
      <c r="C1599" s="91">
        <v>1</v>
      </c>
      <c r="D1599" s="91">
        <v>13</v>
      </c>
      <c r="E1599" s="92" t="s">
        <v>1799</v>
      </c>
      <c r="F1599" s="90" t="s">
        <v>804</v>
      </c>
      <c r="G1599" s="95">
        <v>82.2</v>
      </c>
      <c r="H1599" s="95">
        <v>82.2</v>
      </c>
      <c r="I1599" s="95">
        <v>82.2</v>
      </c>
      <c r="J1599" s="94">
        <f t="shared" si="25"/>
        <v>100</v>
      </c>
    </row>
    <row r="1600" spans="1:10" ht="31.5">
      <c r="A1600" s="89" t="s">
        <v>792</v>
      </c>
      <c r="B1600" s="90">
        <v>926</v>
      </c>
      <c r="C1600" s="91">
        <v>1</v>
      </c>
      <c r="D1600" s="91">
        <v>13</v>
      </c>
      <c r="E1600" s="92" t="s">
        <v>1799</v>
      </c>
      <c r="F1600" s="90" t="s">
        <v>793</v>
      </c>
      <c r="G1600" s="95">
        <v>3067.5</v>
      </c>
      <c r="H1600" s="95">
        <v>3067.5</v>
      </c>
      <c r="I1600" s="95">
        <v>3067.5</v>
      </c>
      <c r="J1600" s="94">
        <f t="shared" si="25"/>
        <v>100</v>
      </c>
    </row>
    <row r="1601" spans="1:10" ht="31.5">
      <c r="A1601" s="89" t="s">
        <v>1167</v>
      </c>
      <c r="B1601" s="90">
        <v>926</v>
      </c>
      <c r="C1601" s="91">
        <v>1</v>
      </c>
      <c r="D1601" s="91">
        <v>13</v>
      </c>
      <c r="E1601" s="92" t="s">
        <v>1799</v>
      </c>
      <c r="F1601" s="90" t="s">
        <v>1168</v>
      </c>
      <c r="G1601" s="95">
        <v>3000</v>
      </c>
      <c r="H1601" s="95">
        <v>3000</v>
      </c>
      <c r="I1601" s="95">
        <v>0</v>
      </c>
      <c r="J1601" s="94">
        <f t="shared" si="25"/>
        <v>0</v>
      </c>
    </row>
    <row r="1602" spans="1:10" ht="31.5">
      <c r="A1602" s="89" t="s">
        <v>740</v>
      </c>
      <c r="B1602" s="90">
        <v>926</v>
      </c>
      <c r="C1602" s="91">
        <v>1</v>
      </c>
      <c r="D1602" s="91">
        <v>13</v>
      </c>
      <c r="E1602" s="92" t="s">
        <v>1799</v>
      </c>
      <c r="F1602" s="90" t="s">
        <v>741</v>
      </c>
      <c r="G1602" s="95">
        <v>14685.2</v>
      </c>
      <c r="H1602" s="95">
        <v>14685.2</v>
      </c>
      <c r="I1602" s="95">
        <v>13970</v>
      </c>
      <c r="J1602" s="94">
        <f t="shared" si="25"/>
        <v>95.1</v>
      </c>
    </row>
    <row r="1603" spans="1:10" ht="94.5">
      <c r="A1603" s="89" t="s">
        <v>828</v>
      </c>
      <c r="B1603" s="90">
        <v>926</v>
      </c>
      <c r="C1603" s="91">
        <v>1</v>
      </c>
      <c r="D1603" s="91">
        <v>13</v>
      </c>
      <c r="E1603" s="92" t="s">
        <v>1799</v>
      </c>
      <c r="F1603" s="90" t="s">
        <v>829</v>
      </c>
      <c r="G1603" s="95">
        <v>65</v>
      </c>
      <c r="H1603" s="95">
        <v>65</v>
      </c>
      <c r="I1603" s="95">
        <v>65</v>
      </c>
      <c r="J1603" s="94">
        <f t="shared" si="25"/>
        <v>100</v>
      </c>
    </row>
    <row r="1604" spans="1:10">
      <c r="A1604" s="89" t="s">
        <v>796</v>
      </c>
      <c r="B1604" s="90">
        <v>926</v>
      </c>
      <c r="C1604" s="91">
        <v>1</v>
      </c>
      <c r="D1604" s="91">
        <v>13</v>
      </c>
      <c r="E1604" s="92" t="s">
        <v>1799</v>
      </c>
      <c r="F1604" s="90" t="s">
        <v>797</v>
      </c>
      <c r="G1604" s="95">
        <v>90.2</v>
      </c>
      <c r="H1604" s="95">
        <v>90.2</v>
      </c>
      <c r="I1604" s="95">
        <v>90.2</v>
      </c>
      <c r="J1604" s="94">
        <f t="shared" si="25"/>
        <v>100</v>
      </c>
    </row>
    <row r="1605" spans="1:10">
      <c r="A1605" s="96" t="s">
        <v>1452</v>
      </c>
      <c r="B1605" s="90">
        <v>926</v>
      </c>
      <c r="C1605" s="91">
        <v>1</v>
      </c>
      <c r="D1605" s="91">
        <v>13</v>
      </c>
      <c r="E1605" s="92" t="s">
        <v>1799</v>
      </c>
      <c r="F1605" s="90" t="s">
        <v>798</v>
      </c>
      <c r="G1605" s="95">
        <v>6.4</v>
      </c>
      <c r="H1605" s="95">
        <v>6.4</v>
      </c>
      <c r="I1605" s="95">
        <v>6.4</v>
      </c>
      <c r="J1605" s="94">
        <f t="shared" si="25"/>
        <v>100</v>
      </c>
    </row>
    <row r="1606" spans="1:10">
      <c r="A1606" s="89" t="s">
        <v>725</v>
      </c>
      <c r="B1606" s="90">
        <v>926</v>
      </c>
      <c r="C1606" s="91">
        <v>7</v>
      </c>
      <c r="D1606" s="91" t="s">
        <v>724</v>
      </c>
      <c r="E1606" s="92" t="s">
        <v>724</v>
      </c>
      <c r="F1606" s="90" t="s">
        <v>724</v>
      </c>
      <c r="G1606" s="93">
        <v>448.4</v>
      </c>
      <c r="H1606" s="93">
        <v>448.4</v>
      </c>
      <c r="I1606" s="93">
        <v>390.9</v>
      </c>
      <c r="J1606" s="94">
        <f t="shared" si="25"/>
        <v>87.2</v>
      </c>
    </row>
    <row r="1607" spans="1:10" ht="31.5">
      <c r="A1607" s="89" t="s">
        <v>695</v>
      </c>
      <c r="B1607" s="90">
        <v>926</v>
      </c>
      <c r="C1607" s="91">
        <v>7</v>
      </c>
      <c r="D1607" s="91">
        <v>5</v>
      </c>
      <c r="E1607" s="92" t="s">
        <v>724</v>
      </c>
      <c r="F1607" s="90" t="s">
        <v>724</v>
      </c>
      <c r="G1607" s="93">
        <v>448.4</v>
      </c>
      <c r="H1607" s="93">
        <v>448.4</v>
      </c>
      <c r="I1607" s="93">
        <v>390.9</v>
      </c>
      <c r="J1607" s="94">
        <f t="shared" si="25"/>
        <v>87.2</v>
      </c>
    </row>
    <row r="1608" spans="1:10">
      <c r="A1608" s="102" t="s">
        <v>1800</v>
      </c>
      <c r="B1608" s="90">
        <v>926</v>
      </c>
      <c r="C1608" s="91">
        <v>7</v>
      </c>
      <c r="D1608" s="91">
        <v>5</v>
      </c>
      <c r="E1608" s="92" t="s">
        <v>1349</v>
      </c>
      <c r="F1608" s="90"/>
      <c r="G1608" s="93">
        <v>448.4</v>
      </c>
      <c r="H1608" s="93">
        <v>448.4</v>
      </c>
      <c r="I1608" s="93">
        <v>390.9</v>
      </c>
      <c r="J1608" s="94">
        <f t="shared" si="25"/>
        <v>87.2</v>
      </c>
    </row>
    <row r="1609" spans="1:10" ht="31.5">
      <c r="A1609" s="89" t="s">
        <v>790</v>
      </c>
      <c r="B1609" s="90">
        <v>926</v>
      </c>
      <c r="C1609" s="91">
        <v>7</v>
      </c>
      <c r="D1609" s="91">
        <v>5</v>
      </c>
      <c r="E1609" s="92" t="s">
        <v>1349</v>
      </c>
      <c r="F1609" s="90" t="s">
        <v>791</v>
      </c>
      <c r="G1609" s="95">
        <v>168.4</v>
      </c>
      <c r="H1609" s="95">
        <v>168.4</v>
      </c>
      <c r="I1609" s="95">
        <v>153.6</v>
      </c>
      <c r="J1609" s="94">
        <f t="shared" si="25"/>
        <v>91.2</v>
      </c>
    </row>
    <row r="1610" spans="1:10" ht="31.5">
      <c r="A1610" s="89" t="s">
        <v>740</v>
      </c>
      <c r="B1610" s="90">
        <v>926</v>
      </c>
      <c r="C1610" s="91">
        <v>7</v>
      </c>
      <c r="D1610" s="91">
        <v>5</v>
      </c>
      <c r="E1610" s="92" t="s">
        <v>1349</v>
      </c>
      <c r="F1610" s="90" t="s">
        <v>741</v>
      </c>
      <c r="G1610" s="95">
        <v>280</v>
      </c>
      <c r="H1610" s="95">
        <v>280</v>
      </c>
      <c r="I1610" s="95">
        <v>237.3</v>
      </c>
      <c r="J1610" s="94">
        <f t="shared" si="25"/>
        <v>84.8</v>
      </c>
    </row>
    <row r="1611" spans="1:10" ht="31.5">
      <c r="A1611" s="89" t="s">
        <v>1350</v>
      </c>
      <c r="B1611" s="90">
        <v>927</v>
      </c>
      <c r="C1611" s="91" t="s">
        <v>724</v>
      </c>
      <c r="D1611" s="91" t="s">
        <v>724</v>
      </c>
      <c r="E1611" s="92" t="s">
        <v>724</v>
      </c>
      <c r="F1611" s="90" t="s">
        <v>724</v>
      </c>
      <c r="G1611" s="93">
        <v>4708.2</v>
      </c>
      <c r="H1611" s="93">
        <v>4708.2</v>
      </c>
      <c r="I1611" s="93">
        <v>4500.3999999999996</v>
      </c>
      <c r="J1611" s="94">
        <f t="shared" si="25"/>
        <v>95.6</v>
      </c>
    </row>
    <row r="1612" spans="1:10">
      <c r="A1612" s="89" t="s">
        <v>837</v>
      </c>
      <c r="B1612" s="90">
        <v>927</v>
      </c>
      <c r="C1612" s="91">
        <v>1</v>
      </c>
      <c r="D1612" s="91" t="s">
        <v>724</v>
      </c>
      <c r="E1612" s="92" t="s">
        <v>724</v>
      </c>
      <c r="F1612" s="90" t="s">
        <v>724</v>
      </c>
      <c r="G1612" s="93">
        <v>4708.2</v>
      </c>
      <c r="H1612" s="93">
        <v>4708.2</v>
      </c>
      <c r="I1612" s="93">
        <v>4500.3999999999996</v>
      </c>
      <c r="J1612" s="94">
        <f t="shared" si="25"/>
        <v>95.6</v>
      </c>
    </row>
    <row r="1613" spans="1:10">
      <c r="A1613" s="89" t="s">
        <v>667</v>
      </c>
      <c r="B1613" s="90">
        <v>927</v>
      </c>
      <c r="C1613" s="91">
        <v>1</v>
      </c>
      <c r="D1613" s="91">
        <v>13</v>
      </c>
      <c r="E1613" s="92" t="s">
        <v>724</v>
      </c>
      <c r="F1613" s="90" t="s">
        <v>724</v>
      </c>
      <c r="G1613" s="93">
        <v>4708.2</v>
      </c>
      <c r="H1613" s="93">
        <v>4708.2</v>
      </c>
      <c r="I1613" s="93">
        <v>4500.3999999999996</v>
      </c>
      <c r="J1613" s="94">
        <f t="shared" si="25"/>
        <v>95.6</v>
      </c>
    </row>
    <row r="1614" spans="1:10">
      <c r="A1614" s="102" t="s">
        <v>1351</v>
      </c>
      <c r="B1614" s="90">
        <v>927</v>
      </c>
      <c r="C1614" s="91">
        <v>1</v>
      </c>
      <c r="D1614" s="91">
        <v>13</v>
      </c>
      <c r="E1614" s="92" t="s">
        <v>1352</v>
      </c>
      <c r="F1614" s="90"/>
      <c r="G1614" s="93">
        <v>4708.2</v>
      </c>
      <c r="H1614" s="93">
        <v>4708.2</v>
      </c>
      <c r="I1614" s="93">
        <v>4500.3999999999996</v>
      </c>
      <c r="J1614" s="94">
        <f t="shared" si="25"/>
        <v>95.6</v>
      </c>
    </row>
    <row r="1615" spans="1:10" ht="31.5">
      <c r="A1615" s="89" t="s">
        <v>788</v>
      </c>
      <c r="B1615" s="90">
        <v>927</v>
      </c>
      <c r="C1615" s="91">
        <v>1</v>
      </c>
      <c r="D1615" s="91">
        <v>13</v>
      </c>
      <c r="E1615" s="92" t="s">
        <v>1352</v>
      </c>
      <c r="F1615" s="90" t="s">
        <v>789</v>
      </c>
      <c r="G1615" s="95">
        <v>4025.5</v>
      </c>
      <c r="H1615" s="95">
        <v>4025.5</v>
      </c>
      <c r="I1615" s="95">
        <v>3848</v>
      </c>
      <c r="J1615" s="94">
        <f t="shared" si="25"/>
        <v>95.6</v>
      </c>
    </row>
    <row r="1616" spans="1:10" ht="31.5">
      <c r="A1616" s="89" t="s">
        <v>790</v>
      </c>
      <c r="B1616" s="90">
        <v>927</v>
      </c>
      <c r="C1616" s="91">
        <v>1</v>
      </c>
      <c r="D1616" s="91">
        <v>13</v>
      </c>
      <c r="E1616" s="92" t="s">
        <v>1352</v>
      </c>
      <c r="F1616" s="90" t="s">
        <v>791</v>
      </c>
      <c r="G1616" s="95">
        <v>259.3</v>
      </c>
      <c r="H1616" s="95">
        <v>259.3</v>
      </c>
      <c r="I1616" s="95">
        <v>229</v>
      </c>
      <c r="J1616" s="94">
        <f t="shared" si="25"/>
        <v>88.3</v>
      </c>
    </row>
    <row r="1617" spans="1:10" ht="31.5">
      <c r="A1617" s="89" t="s">
        <v>792</v>
      </c>
      <c r="B1617" s="90">
        <v>927</v>
      </c>
      <c r="C1617" s="91">
        <v>1</v>
      </c>
      <c r="D1617" s="91">
        <v>13</v>
      </c>
      <c r="E1617" s="92" t="s">
        <v>1352</v>
      </c>
      <c r="F1617" s="90" t="s">
        <v>793</v>
      </c>
      <c r="G1617" s="95">
        <v>159.1</v>
      </c>
      <c r="H1617" s="95">
        <v>159.1</v>
      </c>
      <c r="I1617" s="95">
        <v>159.1</v>
      </c>
      <c r="J1617" s="94">
        <f t="shared" si="25"/>
        <v>100</v>
      </c>
    </row>
    <row r="1618" spans="1:10" ht="31.5">
      <c r="A1618" s="89" t="s">
        <v>740</v>
      </c>
      <c r="B1618" s="90">
        <v>927</v>
      </c>
      <c r="C1618" s="91">
        <v>1</v>
      </c>
      <c r="D1618" s="91">
        <v>13</v>
      </c>
      <c r="E1618" s="92" t="s">
        <v>1352</v>
      </c>
      <c r="F1618" s="90" t="s">
        <v>741</v>
      </c>
      <c r="G1618" s="95">
        <v>264.3</v>
      </c>
      <c r="H1618" s="95">
        <v>264.3</v>
      </c>
      <c r="I1618" s="95">
        <v>264.3</v>
      </c>
      <c r="J1618" s="94">
        <f t="shared" si="25"/>
        <v>100</v>
      </c>
    </row>
    <row r="1619" spans="1:10" ht="31.5">
      <c r="A1619" s="89" t="s">
        <v>1801</v>
      </c>
      <c r="B1619" s="90">
        <v>928</v>
      </c>
      <c r="C1619" s="91" t="s">
        <v>724</v>
      </c>
      <c r="D1619" s="91" t="s">
        <v>724</v>
      </c>
      <c r="E1619" s="92" t="s">
        <v>724</v>
      </c>
      <c r="F1619" s="90" t="s">
        <v>724</v>
      </c>
      <c r="G1619" s="93">
        <v>96254.8</v>
      </c>
      <c r="H1619" s="93">
        <v>96254.8</v>
      </c>
      <c r="I1619" s="93">
        <v>95314.7</v>
      </c>
      <c r="J1619" s="94">
        <f t="shared" si="25"/>
        <v>99</v>
      </c>
    </row>
    <row r="1620" spans="1:10">
      <c r="A1620" s="89" t="s">
        <v>837</v>
      </c>
      <c r="B1620" s="90">
        <v>928</v>
      </c>
      <c r="C1620" s="91">
        <v>1</v>
      </c>
      <c r="D1620" s="91" t="s">
        <v>724</v>
      </c>
      <c r="E1620" s="92" t="s">
        <v>724</v>
      </c>
      <c r="F1620" s="90" t="s">
        <v>724</v>
      </c>
      <c r="G1620" s="93">
        <v>42689.3</v>
      </c>
      <c r="H1620" s="93">
        <v>42689.3</v>
      </c>
      <c r="I1620" s="93">
        <v>41791.699999999997</v>
      </c>
      <c r="J1620" s="94">
        <f t="shared" si="25"/>
        <v>97.9</v>
      </c>
    </row>
    <row r="1621" spans="1:10">
      <c r="A1621" s="89" t="s">
        <v>667</v>
      </c>
      <c r="B1621" s="90">
        <v>928</v>
      </c>
      <c r="C1621" s="91">
        <v>1</v>
      </c>
      <c r="D1621" s="91">
        <v>13</v>
      </c>
      <c r="E1621" s="92" t="s">
        <v>724</v>
      </c>
      <c r="F1621" s="90" t="s">
        <v>724</v>
      </c>
      <c r="G1621" s="93">
        <v>42689.3</v>
      </c>
      <c r="H1621" s="93">
        <v>42689.3</v>
      </c>
      <c r="I1621" s="93">
        <v>41791.699999999997</v>
      </c>
      <c r="J1621" s="94">
        <f t="shared" si="25"/>
        <v>97.9</v>
      </c>
    </row>
    <row r="1622" spans="1:10" ht="63">
      <c r="A1622" s="97" t="s">
        <v>1802</v>
      </c>
      <c r="B1622" s="90">
        <v>928</v>
      </c>
      <c r="C1622" s="91">
        <v>1</v>
      </c>
      <c r="D1622" s="91">
        <v>13</v>
      </c>
      <c r="E1622" s="92" t="s">
        <v>1803</v>
      </c>
      <c r="F1622" s="90"/>
      <c r="G1622" s="93">
        <v>38534.400000000001</v>
      </c>
      <c r="H1622" s="93">
        <v>38534.400000000001</v>
      </c>
      <c r="I1622" s="93">
        <v>37680.1</v>
      </c>
      <c r="J1622" s="94">
        <f t="shared" si="25"/>
        <v>97.8</v>
      </c>
    </row>
    <row r="1623" spans="1:10" ht="31.5">
      <c r="A1623" s="89" t="s">
        <v>788</v>
      </c>
      <c r="B1623" s="90">
        <v>928</v>
      </c>
      <c r="C1623" s="91">
        <v>1</v>
      </c>
      <c r="D1623" s="91">
        <v>13</v>
      </c>
      <c r="E1623" s="92" t="s">
        <v>1803</v>
      </c>
      <c r="F1623" s="90" t="s">
        <v>789</v>
      </c>
      <c r="G1623" s="95">
        <v>32579</v>
      </c>
      <c r="H1623" s="95">
        <v>32579</v>
      </c>
      <c r="I1623" s="95">
        <v>32195.1</v>
      </c>
      <c r="J1623" s="94">
        <f t="shared" si="25"/>
        <v>98.8</v>
      </c>
    </row>
    <row r="1624" spans="1:10" ht="31.5">
      <c r="A1624" s="89" t="s">
        <v>790</v>
      </c>
      <c r="B1624" s="90">
        <v>928</v>
      </c>
      <c r="C1624" s="91">
        <v>1</v>
      </c>
      <c r="D1624" s="91">
        <v>13</v>
      </c>
      <c r="E1624" s="92" t="s">
        <v>1803</v>
      </c>
      <c r="F1624" s="90" t="s">
        <v>791</v>
      </c>
      <c r="G1624" s="95">
        <v>1964.6</v>
      </c>
      <c r="H1624" s="95">
        <v>1964.6</v>
      </c>
      <c r="I1624" s="95">
        <v>1798.4</v>
      </c>
      <c r="J1624" s="94">
        <f t="shared" si="25"/>
        <v>91.5</v>
      </c>
    </row>
    <row r="1625" spans="1:10" ht="31.5">
      <c r="A1625" s="89" t="s">
        <v>792</v>
      </c>
      <c r="B1625" s="90">
        <v>928</v>
      </c>
      <c r="C1625" s="91">
        <v>1</v>
      </c>
      <c r="D1625" s="91">
        <v>13</v>
      </c>
      <c r="E1625" s="92" t="s">
        <v>1803</v>
      </c>
      <c r="F1625" s="90" t="s">
        <v>793</v>
      </c>
      <c r="G1625" s="95">
        <v>955</v>
      </c>
      <c r="H1625" s="95">
        <v>955</v>
      </c>
      <c r="I1625" s="95">
        <v>954.9</v>
      </c>
      <c r="J1625" s="94">
        <f t="shared" si="25"/>
        <v>100</v>
      </c>
    </row>
    <row r="1626" spans="1:10" ht="31.5">
      <c r="A1626" s="89" t="s">
        <v>740</v>
      </c>
      <c r="B1626" s="90">
        <v>928</v>
      </c>
      <c r="C1626" s="91">
        <v>1</v>
      </c>
      <c r="D1626" s="91">
        <v>13</v>
      </c>
      <c r="E1626" s="92" t="s">
        <v>1803</v>
      </c>
      <c r="F1626" s="90" t="s">
        <v>741</v>
      </c>
      <c r="G1626" s="95">
        <v>2912.8</v>
      </c>
      <c r="H1626" s="95">
        <v>2912.8</v>
      </c>
      <c r="I1626" s="95">
        <v>2614.6</v>
      </c>
      <c r="J1626" s="94">
        <f t="shared" si="25"/>
        <v>89.8</v>
      </c>
    </row>
    <row r="1627" spans="1:10" ht="31.5">
      <c r="A1627" s="89" t="s">
        <v>728</v>
      </c>
      <c r="B1627" s="90">
        <v>928</v>
      </c>
      <c r="C1627" s="91">
        <v>1</v>
      </c>
      <c r="D1627" s="91">
        <v>13</v>
      </c>
      <c r="E1627" s="92" t="s">
        <v>1803</v>
      </c>
      <c r="F1627" s="90" t="s">
        <v>729</v>
      </c>
      <c r="G1627" s="95">
        <v>15</v>
      </c>
      <c r="H1627" s="95">
        <v>15</v>
      </c>
      <c r="I1627" s="95">
        <v>15</v>
      </c>
      <c r="J1627" s="94">
        <f t="shared" si="25"/>
        <v>100</v>
      </c>
    </row>
    <row r="1628" spans="1:10">
      <c r="A1628" s="89" t="s">
        <v>796</v>
      </c>
      <c r="B1628" s="90">
        <v>928</v>
      </c>
      <c r="C1628" s="91">
        <v>1</v>
      </c>
      <c r="D1628" s="91">
        <v>13</v>
      </c>
      <c r="E1628" s="92" t="s">
        <v>1803</v>
      </c>
      <c r="F1628" s="90" t="s">
        <v>797</v>
      </c>
      <c r="G1628" s="95">
        <v>60</v>
      </c>
      <c r="H1628" s="95">
        <v>60</v>
      </c>
      <c r="I1628" s="95">
        <v>54.2</v>
      </c>
      <c r="J1628" s="94">
        <f t="shared" si="25"/>
        <v>90.3</v>
      </c>
    </row>
    <row r="1629" spans="1:10">
      <c r="A1629" s="96" t="s">
        <v>1452</v>
      </c>
      <c r="B1629" s="90">
        <v>928</v>
      </c>
      <c r="C1629" s="91">
        <v>1</v>
      </c>
      <c r="D1629" s="91">
        <v>13</v>
      </c>
      <c r="E1629" s="92" t="s">
        <v>1803</v>
      </c>
      <c r="F1629" s="90" t="s">
        <v>798</v>
      </c>
      <c r="G1629" s="95">
        <v>48</v>
      </c>
      <c r="H1629" s="95">
        <v>48</v>
      </c>
      <c r="I1629" s="95">
        <v>47.9</v>
      </c>
      <c r="J1629" s="94">
        <f t="shared" si="25"/>
        <v>99.8</v>
      </c>
    </row>
    <row r="1630" spans="1:10" ht="78.75">
      <c r="A1630" s="89" t="s">
        <v>1136</v>
      </c>
      <c r="B1630" s="90">
        <v>928</v>
      </c>
      <c r="C1630" s="91">
        <v>1</v>
      </c>
      <c r="D1630" s="91">
        <v>13</v>
      </c>
      <c r="E1630" s="92" t="s">
        <v>1137</v>
      </c>
      <c r="F1630" s="90" t="s">
        <v>724</v>
      </c>
      <c r="G1630" s="93">
        <v>131.6</v>
      </c>
      <c r="H1630" s="93">
        <v>131.6</v>
      </c>
      <c r="I1630" s="93">
        <v>130.6</v>
      </c>
      <c r="J1630" s="94">
        <f t="shared" si="25"/>
        <v>99.2</v>
      </c>
    </row>
    <row r="1631" spans="1:10" ht="31.5">
      <c r="A1631" s="89" t="s">
        <v>790</v>
      </c>
      <c r="B1631" s="90">
        <v>928</v>
      </c>
      <c r="C1631" s="91">
        <v>1</v>
      </c>
      <c r="D1631" s="91">
        <v>13</v>
      </c>
      <c r="E1631" s="92" t="s">
        <v>1137</v>
      </c>
      <c r="F1631" s="90" t="s">
        <v>791</v>
      </c>
      <c r="G1631" s="95">
        <v>6.7</v>
      </c>
      <c r="H1631" s="95">
        <v>6.7</v>
      </c>
      <c r="I1631" s="95">
        <v>6.7</v>
      </c>
      <c r="J1631" s="94">
        <f t="shared" si="25"/>
        <v>100</v>
      </c>
    </row>
    <row r="1632" spans="1:10" ht="31.5">
      <c r="A1632" s="89" t="s">
        <v>740</v>
      </c>
      <c r="B1632" s="90">
        <v>928</v>
      </c>
      <c r="C1632" s="91">
        <v>1</v>
      </c>
      <c r="D1632" s="91">
        <v>13</v>
      </c>
      <c r="E1632" s="92" t="s">
        <v>1137</v>
      </c>
      <c r="F1632" s="90" t="s">
        <v>741</v>
      </c>
      <c r="G1632" s="95">
        <v>124.9</v>
      </c>
      <c r="H1632" s="95">
        <v>124.9</v>
      </c>
      <c r="I1632" s="95">
        <v>123.9</v>
      </c>
      <c r="J1632" s="94">
        <f t="shared" si="25"/>
        <v>99.2</v>
      </c>
    </row>
    <row r="1633" spans="1:10" ht="78.75">
      <c r="A1633" s="89" t="s">
        <v>1139</v>
      </c>
      <c r="B1633" s="90">
        <v>928</v>
      </c>
      <c r="C1633" s="91">
        <v>1</v>
      </c>
      <c r="D1633" s="91">
        <v>13</v>
      </c>
      <c r="E1633" s="92" t="s">
        <v>1140</v>
      </c>
      <c r="F1633" s="90" t="s">
        <v>724</v>
      </c>
      <c r="G1633" s="93">
        <v>3523.3</v>
      </c>
      <c r="H1633" s="93">
        <v>3523.3</v>
      </c>
      <c r="I1633" s="93">
        <v>3523.3</v>
      </c>
      <c r="J1633" s="94">
        <f t="shared" si="25"/>
        <v>100</v>
      </c>
    </row>
    <row r="1634" spans="1:10" ht="31.5">
      <c r="A1634" s="89" t="s">
        <v>792</v>
      </c>
      <c r="B1634" s="90">
        <v>928</v>
      </c>
      <c r="C1634" s="91">
        <v>1</v>
      </c>
      <c r="D1634" s="91">
        <v>13</v>
      </c>
      <c r="E1634" s="92" t="s">
        <v>1140</v>
      </c>
      <c r="F1634" s="90" t="s">
        <v>793</v>
      </c>
      <c r="G1634" s="95">
        <v>20</v>
      </c>
      <c r="H1634" s="95">
        <v>20</v>
      </c>
      <c r="I1634" s="95">
        <v>20</v>
      </c>
      <c r="J1634" s="94">
        <f t="shared" si="25"/>
        <v>100</v>
      </c>
    </row>
    <row r="1635" spans="1:10" ht="31.5">
      <c r="A1635" s="89" t="s">
        <v>740</v>
      </c>
      <c r="B1635" s="90">
        <v>928</v>
      </c>
      <c r="C1635" s="91">
        <v>1</v>
      </c>
      <c r="D1635" s="91">
        <v>13</v>
      </c>
      <c r="E1635" s="92" t="s">
        <v>1140</v>
      </c>
      <c r="F1635" s="90" t="s">
        <v>741</v>
      </c>
      <c r="G1635" s="95">
        <v>9.1</v>
      </c>
      <c r="H1635" s="95">
        <v>9.1</v>
      </c>
      <c r="I1635" s="95">
        <v>9.1</v>
      </c>
      <c r="J1635" s="94">
        <f t="shared" si="25"/>
        <v>100</v>
      </c>
    </row>
    <row r="1636" spans="1:10" ht="63">
      <c r="A1636" s="89" t="s">
        <v>738</v>
      </c>
      <c r="B1636" s="90">
        <v>928</v>
      </c>
      <c r="C1636" s="91">
        <v>1</v>
      </c>
      <c r="D1636" s="91">
        <v>13</v>
      </c>
      <c r="E1636" s="92" t="s">
        <v>1140</v>
      </c>
      <c r="F1636" s="90" t="s">
        <v>739</v>
      </c>
      <c r="G1636" s="95">
        <v>3346.2</v>
      </c>
      <c r="H1636" s="95">
        <v>3346.2</v>
      </c>
      <c r="I1636" s="95">
        <v>3346.2</v>
      </c>
      <c r="J1636" s="94">
        <f t="shared" si="25"/>
        <v>100</v>
      </c>
    </row>
    <row r="1637" spans="1:10">
      <c r="A1637" s="89" t="s">
        <v>735</v>
      </c>
      <c r="B1637" s="90">
        <v>928</v>
      </c>
      <c r="C1637" s="91">
        <v>1</v>
      </c>
      <c r="D1637" s="91">
        <v>13</v>
      </c>
      <c r="E1637" s="92" t="s">
        <v>1140</v>
      </c>
      <c r="F1637" s="90" t="s">
        <v>736</v>
      </c>
      <c r="G1637" s="95">
        <v>148</v>
      </c>
      <c r="H1637" s="95">
        <v>148</v>
      </c>
      <c r="I1637" s="95">
        <v>148</v>
      </c>
      <c r="J1637" s="94">
        <f t="shared" si="25"/>
        <v>100</v>
      </c>
    </row>
    <row r="1638" spans="1:10" ht="94.5">
      <c r="A1638" s="89" t="s">
        <v>1144</v>
      </c>
      <c r="B1638" s="90">
        <v>928</v>
      </c>
      <c r="C1638" s="91">
        <v>1</v>
      </c>
      <c r="D1638" s="91">
        <v>13</v>
      </c>
      <c r="E1638" s="92" t="s">
        <v>1145</v>
      </c>
      <c r="F1638" s="90" t="s">
        <v>724</v>
      </c>
      <c r="G1638" s="93">
        <v>270</v>
      </c>
      <c r="H1638" s="93">
        <v>270</v>
      </c>
      <c r="I1638" s="93">
        <v>227.7</v>
      </c>
      <c r="J1638" s="94">
        <f t="shared" si="25"/>
        <v>84.3</v>
      </c>
    </row>
    <row r="1639" spans="1:10" ht="31.5">
      <c r="A1639" s="89" t="s">
        <v>790</v>
      </c>
      <c r="B1639" s="90">
        <v>928</v>
      </c>
      <c r="C1639" s="91">
        <v>1</v>
      </c>
      <c r="D1639" s="91">
        <v>13</v>
      </c>
      <c r="E1639" s="92" t="s">
        <v>1145</v>
      </c>
      <c r="F1639" s="90" t="s">
        <v>791</v>
      </c>
      <c r="G1639" s="95">
        <v>79</v>
      </c>
      <c r="H1639" s="95">
        <v>79</v>
      </c>
      <c r="I1639" s="95">
        <v>59.4</v>
      </c>
      <c r="J1639" s="94">
        <f t="shared" si="25"/>
        <v>75.2</v>
      </c>
    </row>
    <row r="1640" spans="1:10" ht="31.5">
      <c r="A1640" s="89" t="s">
        <v>740</v>
      </c>
      <c r="B1640" s="90">
        <v>928</v>
      </c>
      <c r="C1640" s="91">
        <v>1</v>
      </c>
      <c r="D1640" s="91">
        <v>13</v>
      </c>
      <c r="E1640" s="92" t="s">
        <v>1145</v>
      </c>
      <c r="F1640" s="90" t="s">
        <v>741</v>
      </c>
      <c r="G1640" s="95">
        <v>191</v>
      </c>
      <c r="H1640" s="95">
        <v>191</v>
      </c>
      <c r="I1640" s="95">
        <v>168.3</v>
      </c>
      <c r="J1640" s="94">
        <f t="shared" si="25"/>
        <v>88.1</v>
      </c>
    </row>
    <row r="1641" spans="1:10" ht="78.75">
      <c r="A1641" s="89" t="s">
        <v>1444</v>
      </c>
      <c r="B1641" s="90">
        <v>928</v>
      </c>
      <c r="C1641" s="91">
        <v>1</v>
      </c>
      <c r="D1641" s="91">
        <v>13</v>
      </c>
      <c r="E1641" s="92" t="s">
        <v>1120</v>
      </c>
      <c r="F1641" s="90" t="s">
        <v>724</v>
      </c>
      <c r="G1641" s="93">
        <v>230</v>
      </c>
      <c r="H1641" s="93">
        <v>230</v>
      </c>
      <c r="I1641" s="93">
        <v>230</v>
      </c>
      <c r="J1641" s="94">
        <f t="shared" si="25"/>
        <v>100</v>
      </c>
    </row>
    <row r="1642" spans="1:10" ht="31.5">
      <c r="A1642" s="89" t="s">
        <v>790</v>
      </c>
      <c r="B1642" s="90">
        <v>928</v>
      </c>
      <c r="C1642" s="91">
        <v>1</v>
      </c>
      <c r="D1642" s="91">
        <v>13</v>
      </c>
      <c r="E1642" s="92" t="s">
        <v>1120</v>
      </c>
      <c r="F1642" s="90" t="s">
        <v>791</v>
      </c>
      <c r="G1642" s="95">
        <v>192</v>
      </c>
      <c r="H1642" s="95">
        <v>192</v>
      </c>
      <c r="I1642" s="95">
        <v>192</v>
      </c>
      <c r="J1642" s="94">
        <f t="shared" si="25"/>
        <v>100</v>
      </c>
    </row>
    <row r="1643" spans="1:10" ht="31.5">
      <c r="A1643" s="89" t="s">
        <v>740</v>
      </c>
      <c r="B1643" s="90">
        <v>928</v>
      </c>
      <c r="C1643" s="91">
        <v>1</v>
      </c>
      <c r="D1643" s="91">
        <v>13</v>
      </c>
      <c r="E1643" s="92" t="s">
        <v>1120</v>
      </c>
      <c r="F1643" s="90" t="s">
        <v>741</v>
      </c>
      <c r="G1643" s="95">
        <v>38</v>
      </c>
      <c r="H1643" s="95">
        <v>38</v>
      </c>
      <c r="I1643" s="95">
        <v>38</v>
      </c>
      <c r="J1643" s="94">
        <f t="shared" si="25"/>
        <v>100</v>
      </c>
    </row>
    <row r="1644" spans="1:10">
      <c r="A1644" s="89" t="s">
        <v>957</v>
      </c>
      <c r="B1644" s="90">
        <v>928</v>
      </c>
      <c r="C1644" s="91">
        <v>4</v>
      </c>
      <c r="D1644" s="91" t="s">
        <v>724</v>
      </c>
      <c r="E1644" s="92" t="s">
        <v>724</v>
      </c>
      <c r="F1644" s="90" t="s">
        <v>724</v>
      </c>
      <c r="G1644" s="93">
        <v>39464.400000000001</v>
      </c>
      <c r="H1644" s="93">
        <v>39464.400000000001</v>
      </c>
      <c r="I1644" s="93">
        <v>39421.9</v>
      </c>
      <c r="J1644" s="94">
        <f t="shared" si="25"/>
        <v>99.9</v>
      </c>
    </row>
    <row r="1645" spans="1:10" ht="31.5">
      <c r="A1645" s="89" t="s">
        <v>1804</v>
      </c>
      <c r="B1645" s="90">
        <v>928</v>
      </c>
      <c r="C1645" s="91">
        <v>4</v>
      </c>
      <c r="D1645" s="91">
        <v>11</v>
      </c>
      <c r="E1645" s="92" t="s">
        <v>724</v>
      </c>
      <c r="F1645" s="90" t="s">
        <v>724</v>
      </c>
      <c r="G1645" s="93">
        <v>1750</v>
      </c>
      <c r="H1645" s="93">
        <v>1750</v>
      </c>
      <c r="I1645" s="93">
        <v>1750</v>
      </c>
      <c r="J1645" s="94">
        <f t="shared" si="25"/>
        <v>100</v>
      </c>
    </row>
    <row r="1646" spans="1:10" ht="78.75">
      <c r="A1646" s="89" t="s">
        <v>1136</v>
      </c>
      <c r="B1646" s="90">
        <v>928</v>
      </c>
      <c r="C1646" s="91">
        <v>4</v>
      </c>
      <c r="D1646" s="91">
        <v>11</v>
      </c>
      <c r="E1646" s="92" t="s">
        <v>1137</v>
      </c>
      <c r="F1646" s="90" t="s">
        <v>724</v>
      </c>
      <c r="G1646" s="93">
        <v>1750</v>
      </c>
      <c r="H1646" s="93">
        <v>1750</v>
      </c>
      <c r="I1646" s="93">
        <v>1750</v>
      </c>
      <c r="J1646" s="94">
        <f t="shared" si="25"/>
        <v>100</v>
      </c>
    </row>
    <row r="1647" spans="1:10">
      <c r="A1647" s="89" t="s">
        <v>882</v>
      </c>
      <c r="B1647" s="90">
        <v>928</v>
      </c>
      <c r="C1647" s="91">
        <v>4</v>
      </c>
      <c r="D1647" s="91">
        <v>11</v>
      </c>
      <c r="E1647" s="92" t="s">
        <v>1137</v>
      </c>
      <c r="F1647" s="90" t="s">
        <v>883</v>
      </c>
      <c r="G1647" s="95">
        <v>250</v>
      </c>
      <c r="H1647" s="95">
        <v>250</v>
      </c>
      <c r="I1647" s="95">
        <v>250</v>
      </c>
      <c r="J1647" s="94">
        <f t="shared" si="25"/>
        <v>100</v>
      </c>
    </row>
    <row r="1648" spans="1:10" ht="31.5">
      <c r="A1648" s="89" t="s">
        <v>792</v>
      </c>
      <c r="B1648" s="90">
        <v>928</v>
      </c>
      <c r="C1648" s="91">
        <v>4</v>
      </c>
      <c r="D1648" s="91">
        <v>11</v>
      </c>
      <c r="E1648" s="92" t="s">
        <v>1137</v>
      </c>
      <c r="F1648" s="90" t="s">
        <v>793</v>
      </c>
      <c r="G1648" s="95">
        <v>1500</v>
      </c>
      <c r="H1648" s="95">
        <v>1500</v>
      </c>
      <c r="I1648" s="95">
        <v>1500</v>
      </c>
      <c r="J1648" s="94">
        <f t="shared" si="25"/>
        <v>100</v>
      </c>
    </row>
    <row r="1649" spans="1:10">
      <c r="A1649" s="89" t="s">
        <v>685</v>
      </c>
      <c r="B1649" s="90">
        <v>928</v>
      </c>
      <c r="C1649" s="91">
        <v>4</v>
      </c>
      <c r="D1649" s="91">
        <v>12</v>
      </c>
      <c r="E1649" s="92" t="s">
        <v>724</v>
      </c>
      <c r="F1649" s="90" t="s">
        <v>724</v>
      </c>
      <c r="G1649" s="93">
        <v>37714.400000000001</v>
      </c>
      <c r="H1649" s="93">
        <v>37714.400000000001</v>
      </c>
      <c r="I1649" s="93">
        <v>37671.9</v>
      </c>
      <c r="J1649" s="94">
        <f t="shared" si="25"/>
        <v>99.9</v>
      </c>
    </row>
    <row r="1650" spans="1:10" ht="78.75">
      <c r="A1650" s="89" t="s">
        <v>1805</v>
      </c>
      <c r="B1650" s="90">
        <v>928</v>
      </c>
      <c r="C1650" s="91">
        <v>4</v>
      </c>
      <c r="D1650" s="91">
        <v>12</v>
      </c>
      <c r="E1650" s="92" t="s">
        <v>1328</v>
      </c>
      <c r="F1650" s="90" t="s">
        <v>724</v>
      </c>
      <c r="G1650" s="93">
        <v>38</v>
      </c>
      <c r="H1650" s="93">
        <v>38</v>
      </c>
      <c r="I1650" s="93">
        <v>33.799999999999997</v>
      </c>
      <c r="J1650" s="94">
        <f t="shared" si="25"/>
        <v>88.9</v>
      </c>
    </row>
    <row r="1651" spans="1:10">
      <c r="A1651" s="89" t="s">
        <v>882</v>
      </c>
      <c r="B1651" s="90">
        <v>928</v>
      </c>
      <c r="C1651" s="91">
        <v>4</v>
      </c>
      <c r="D1651" s="91">
        <v>12</v>
      </c>
      <c r="E1651" s="92" t="s">
        <v>1328</v>
      </c>
      <c r="F1651" s="90" t="s">
        <v>883</v>
      </c>
      <c r="G1651" s="95">
        <v>38</v>
      </c>
      <c r="H1651" s="95">
        <v>38</v>
      </c>
      <c r="I1651" s="95">
        <v>33.799999999999997</v>
      </c>
      <c r="J1651" s="94">
        <f t="shared" si="25"/>
        <v>88.9</v>
      </c>
    </row>
    <row r="1652" spans="1:10" ht="63">
      <c r="A1652" s="89" t="s">
        <v>1806</v>
      </c>
      <c r="B1652" s="90">
        <v>928</v>
      </c>
      <c r="C1652" s="91">
        <v>4</v>
      </c>
      <c r="D1652" s="91">
        <v>12</v>
      </c>
      <c r="E1652" s="92" t="s">
        <v>1329</v>
      </c>
      <c r="F1652" s="90" t="s">
        <v>724</v>
      </c>
      <c r="G1652" s="93">
        <v>1881.5</v>
      </c>
      <c r="H1652" s="93">
        <v>1881.5</v>
      </c>
      <c r="I1652" s="93">
        <v>1846</v>
      </c>
      <c r="J1652" s="94">
        <f t="shared" si="25"/>
        <v>98.1</v>
      </c>
    </row>
    <row r="1653" spans="1:10" ht="31.5">
      <c r="A1653" s="89" t="s">
        <v>740</v>
      </c>
      <c r="B1653" s="90">
        <v>928</v>
      </c>
      <c r="C1653" s="91">
        <v>4</v>
      </c>
      <c r="D1653" s="91">
        <v>12</v>
      </c>
      <c r="E1653" s="92" t="s">
        <v>1329</v>
      </c>
      <c r="F1653" s="90" t="s">
        <v>741</v>
      </c>
      <c r="G1653" s="95">
        <v>1531.5</v>
      </c>
      <c r="H1653" s="95">
        <v>1531.5</v>
      </c>
      <c r="I1653" s="95">
        <v>1529.7</v>
      </c>
      <c r="J1653" s="94">
        <f t="shared" si="25"/>
        <v>99.9</v>
      </c>
    </row>
    <row r="1654" spans="1:10" ht="47.25">
      <c r="A1654" s="89" t="s">
        <v>967</v>
      </c>
      <c r="B1654" s="90">
        <v>928</v>
      </c>
      <c r="C1654" s="91">
        <v>4</v>
      </c>
      <c r="D1654" s="91">
        <v>12</v>
      </c>
      <c r="E1654" s="92" t="s">
        <v>1329</v>
      </c>
      <c r="F1654" s="90" t="s">
        <v>968</v>
      </c>
      <c r="G1654" s="95">
        <v>350</v>
      </c>
      <c r="H1654" s="95">
        <v>350</v>
      </c>
      <c r="I1654" s="95">
        <v>316.3</v>
      </c>
      <c r="J1654" s="94">
        <f t="shared" si="25"/>
        <v>90.4</v>
      </c>
    </row>
    <row r="1655" spans="1:10" ht="78.75">
      <c r="A1655" s="89" t="s">
        <v>1787</v>
      </c>
      <c r="B1655" s="90">
        <v>928</v>
      </c>
      <c r="C1655" s="91">
        <v>4</v>
      </c>
      <c r="D1655" s="91">
        <v>12</v>
      </c>
      <c r="E1655" s="92" t="s">
        <v>1330</v>
      </c>
      <c r="F1655" s="90" t="s">
        <v>724</v>
      </c>
      <c r="G1655" s="93">
        <v>5084.5</v>
      </c>
      <c r="H1655" s="93">
        <v>5084.5</v>
      </c>
      <c r="I1655" s="93">
        <v>5081.8</v>
      </c>
      <c r="J1655" s="94">
        <f t="shared" si="25"/>
        <v>99.9</v>
      </c>
    </row>
    <row r="1656" spans="1:10" ht="31.5">
      <c r="A1656" s="89" t="s">
        <v>790</v>
      </c>
      <c r="B1656" s="90">
        <v>928</v>
      </c>
      <c r="C1656" s="91">
        <v>4</v>
      </c>
      <c r="D1656" s="91">
        <v>12</v>
      </c>
      <c r="E1656" s="92" t="s">
        <v>1330</v>
      </c>
      <c r="F1656" s="90" t="s">
        <v>791</v>
      </c>
      <c r="G1656" s="95">
        <v>118.1</v>
      </c>
      <c r="H1656" s="95">
        <v>118.1</v>
      </c>
      <c r="I1656" s="95">
        <v>118.1</v>
      </c>
      <c r="J1656" s="94">
        <f t="shared" si="25"/>
        <v>100</v>
      </c>
    </row>
    <row r="1657" spans="1:10" ht="31.5">
      <c r="A1657" s="89" t="s">
        <v>740</v>
      </c>
      <c r="B1657" s="90">
        <v>928</v>
      </c>
      <c r="C1657" s="91">
        <v>4</v>
      </c>
      <c r="D1657" s="91">
        <v>12</v>
      </c>
      <c r="E1657" s="92" t="s">
        <v>1330</v>
      </c>
      <c r="F1657" s="90" t="s">
        <v>741</v>
      </c>
      <c r="G1657" s="95">
        <v>4966.3999999999996</v>
      </c>
      <c r="H1657" s="95">
        <v>4966.3999999999996</v>
      </c>
      <c r="I1657" s="95">
        <v>4963.7</v>
      </c>
      <c r="J1657" s="94">
        <f t="shared" ref="J1657:J1720" si="26">I1657*100/H1657</f>
        <v>99.9</v>
      </c>
    </row>
    <row r="1658" spans="1:10" ht="78.75">
      <c r="A1658" s="89" t="s">
        <v>1332</v>
      </c>
      <c r="B1658" s="90">
        <v>928</v>
      </c>
      <c r="C1658" s="91">
        <v>4</v>
      </c>
      <c r="D1658" s="91">
        <v>12</v>
      </c>
      <c r="E1658" s="92" t="s">
        <v>1333</v>
      </c>
      <c r="F1658" s="90" t="s">
        <v>724</v>
      </c>
      <c r="G1658" s="93">
        <v>844.5</v>
      </c>
      <c r="H1658" s="93">
        <v>844.5</v>
      </c>
      <c r="I1658" s="93">
        <v>844.4</v>
      </c>
      <c r="J1658" s="94">
        <f t="shared" si="26"/>
        <v>100</v>
      </c>
    </row>
    <row r="1659" spans="1:10" ht="31.5">
      <c r="A1659" s="89" t="s">
        <v>740</v>
      </c>
      <c r="B1659" s="90">
        <v>928</v>
      </c>
      <c r="C1659" s="91">
        <v>4</v>
      </c>
      <c r="D1659" s="91">
        <v>12</v>
      </c>
      <c r="E1659" s="92" t="s">
        <v>1333</v>
      </c>
      <c r="F1659" s="90" t="s">
        <v>741</v>
      </c>
      <c r="G1659" s="95">
        <v>844.5</v>
      </c>
      <c r="H1659" s="95">
        <v>844.5</v>
      </c>
      <c r="I1659" s="95">
        <v>844.4</v>
      </c>
      <c r="J1659" s="94">
        <f t="shared" si="26"/>
        <v>100</v>
      </c>
    </row>
    <row r="1660" spans="1:10" ht="63">
      <c r="A1660" s="89" t="s">
        <v>1334</v>
      </c>
      <c r="B1660" s="90">
        <v>928</v>
      </c>
      <c r="C1660" s="91">
        <v>4</v>
      </c>
      <c r="D1660" s="91">
        <v>12</v>
      </c>
      <c r="E1660" s="92" t="s">
        <v>1335</v>
      </c>
      <c r="F1660" s="90" t="s">
        <v>724</v>
      </c>
      <c r="G1660" s="93">
        <v>7440</v>
      </c>
      <c r="H1660" s="93">
        <v>7440</v>
      </c>
      <c r="I1660" s="93">
        <v>7440</v>
      </c>
      <c r="J1660" s="94">
        <f t="shared" si="26"/>
        <v>100</v>
      </c>
    </row>
    <row r="1661" spans="1:10" ht="47.25">
      <c r="A1661" s="89" t="s">
        <v>967</v>
      </c>
      <c r="B1661" s="90">
        <v>928</v>
      </c>
      <c r="C1661" s="91">
        <v>4</v>
      </c>
      <c r="D1661" s="91">
        <v>12</v>
      </c>
      <c r="E1661" s="92" t="s">
        <v>1335</v>
      </c>
      <c r="F1661" s="90" t="s">
        <v>968</v>
      </c>
      <c r="G1661" s="95">
        <v>7440</v>
      </c>
      <c r="H1661" s="95">
        <v>7440</v>
      </c>
      <c r="I1661" s="95">
        <v>7440</v>
      </c>
      <c r="J1661" s="94">
        <f t="shared" si="26"/>
        <v>100</v>
      </c>
    </row>
    <row r="1662" spans="1:10" ht="78.75">
      <c r="A1662" s="89" t="s">
        <v>1807</v>
      </c>
      <c r="B1662" s="90">
        <v>928</v>
      </c>
      <c r="C1662" s="91">
        <v>4</v>
      </c>
      <c r="D1662" s="91">
        <v>12</v>
      </c>
      <c r="E1662" s="92" t="s">
        <v>1337</v>
      </c>
      <c r="F1662" s="90" t="s">
        <v>724</v>
      </c>
      <c r="G1662" s="93">
        <v>10320.200000000001</v>
      </c>
      <c r="H1662" s="93">
        <v>10320.200000000001</v>
      </c>
      <c r="I1662" s="93">
        <v>10320.200000000001</v>
      </c>
      <c r="J1662" s="94">
        <f t="shared" si="26"/>
        <v>100</v>
      </c>
    </row>
    <row r="1663" spans="1:10" ht="63">
      <c r="A1663" s="89" t="s">
        <v>738</v>
      </c>
      <c r="B1663" s="90">
        <v>928</v>
      </c>
      <c r="C1663" s="91">
        <v>4</v>
      </c>
      <c r="D1663" s="91">
        <v>12</v>
      </c>
      <c r="E1663" s="92" t="s">
        <v>1337</v>
      </c>
      <c r="F1663" s="90" t="s">
        <v>739</v>
      </c>
      <c r="G1663" s="95">
        <v>9264.4</v>
      </c>
      <c r="H1663" s="95">
        <v>9264.4</v>
      </c>
      <c r="I1663" s="95">
        <v>9264.4</v>
      </c>
      <c r="J1663" s="94">
        <f t="shared" si="26"/>
        <v>100</v>
      </c>
    </row>
    <row r="1664" spans="1:10">
      <c r="A1664" s="89" t="s">
        <v>735</v>
      </c>
      <c r="B1664" s="90">
        <v>928</v>
      </c>
      <c r="C1664" s="91">
        <v>4</v>
      </c>
      <c r="D1664" s="91">
        <v>12</v>
      </c>
      <c r="E1664" s="92" t="s">
        <v>1337</v>
      </c>
      <c r="F1664" s="90" t="s">
        <v>736</v>
      </c>
      <c r="G1664" s="95">
        <v>735.8</v>
      </c>
      <c r="H1664" s="95">
        <v>735.8</v>
      </c>
      <c r="I1664" s="95">
        <v>735.8</v>
      </c>
      <c r="J1664" s="94">
        <f t="shared" si="26"/>
        <v>100</v>
      </c>
    </row>
    <row r="1665" spans="1:10" ht="31.5">
      <c r="A1665" s="89" t="s">
        <v>876</v>
      </c>
      <c r="B1665" s="90">
        <v>928</v>
      </c>
      <c r="C1665" s="91">
        <v>4</v>
      </c>
      <c r="D1665" s="91">
        <v>12</v>
      </c>
      <c r="E1665" s="92" t="s">
        <v>1337</v>
      </c>
      <c r="F1665" s="90" t="s">
        <v>877</v>
      </c>
      <c r="G1665" s="95">
        <v>320</v>
      </c>
      <c r="H1665" s="95">
        <v>320</v>
      </c>
      <c r="I1665" s="95">
        <v>320</v>
      </c>
      <c r="J1665" s="94">
        <f t="shared" si="26"/>
        <v>100</v>
      </c>
    </row>
    <row r="1666" spans="1:10" ht="78.75">
      <c r="A1666" s="89" t="s">
        <v>1808</v>
      </c>
      <c r="B1666" s="90">
        <v>928</v>
      </c>
      <c r="C1666" s="91">
        <v>4</v>
      </c>
      <c r="D1666" s="91">
        <v>12</v>
      </c>
      <c r="E1666" s="92" t="s">
        <v>1154</v>
      </c>
      <c r="F1666" s="90" t="s">
        <v>724</v>
      </c>
      <c r="G1666" s="93">
        <v>12105.7</v>
      </c>
      <c r="H1666" s="93">
        <v>12105.7</v>
      </c>
      <c r="I1666" s="93">
        <v>12105.7</v>
      </c>
      <c r="J1666" s="94">
        <f t="shared" si="26"/>
        <v>100</v>
      </c>
    </row>
    <row r="1667" spans="1:10" ht="31.5">
      <c r="A1667" s="89" t="s">
        <v>876</v>
      </c>
      <c r="B1667" s="90">
        <v>928</v>
      </c>
      <c r="C1667" s="91">
        <v>4</v>
      </c>
      <c r="D1667" s="91">
        <v>12</v>
      </c>
      <c r="E1667" s="92" t="s">
        <v>1154</v>
      </c>
      <c r="F1667" s="90" t="s">
        <v>877</v>
      </c>
      <c r="G1667" s="95">
        <v>6000</v>
      </c>
      <c r="H1667" s="95">
        <v>6000</v>
      </c>
      <c r="I1667" s="95">
        <v>6000</v>
      </c>
      <c r="J1667" s="94">
        <f t="shared" si="26"/>
        <v>100</v>
      </c>
    </row>
    <row r="1668" spans="1:10" ht="47.25">
      <c r="A1668" s="89" t="s">
        <v>967</v>
      </c>
      <c r="B1668" s="90">
        <v>928</v>
      </c>
      <c r="C1668" s="91">
        <v>4</v>
      </c>
      <c r="D1668" s="91">
        <v>12</v>
      </c>
      <c r="E1668" s="92" t="s">
        <v>1154</v>
      </c>
      <c r="F1668" s="90" t="s">
        <v>968</v>
      </c>
      <c r="G1668" s="95">
        <v>6105.7</v>
      </c>
      <c r="H1668" s="95">
        <v>6105.7</v>
      </c>
      <c r="I1668" s="95">
        <v>6105.7</v>
      </c>
      <c r="J1668" s="94">
        <f t="shared" si="26"/>
        <v>100</v>
      </c>
    </row>
    <row r="1669" spans="1:10">
      <c r="A1669" s="89" t="s">
        <v>1462</v>
      </c>
      <c r="B1669" s="90">
        <v>928</v>
      </c>
      <c r="C1669" s="91" t="s">
        <v>724</v>
      </c>
      <c r="D1669" s="91"/>
      <c r="E1669" s="92"/>
      <c r="F1669" s="90"/>
      <c r="G1669" s="93">
        <v>14101.1</v>
      </c>
      <c r="H1669" s="93">
        <v>14101.1</v>
      </c>
      <c r="I1669" s="93">
        <v>14101.1</v>
      </c>
      <c r="J1669" s="94">
        <f t="shared" si="26"/>
        <v>100</v>
      </c>
    </row>
    <row r="1670" spans="1:10">
      <c r="A1670" s="89" t="s">
        <v>837</v>
      </c>
      <c r="B1670" s="90">
        <v>928</v>
      </c>
      <c r="C1670" s="91">
        <v>1</v>
      </c>
      <c r="D1670" s="91"/>
      <c r="E1670" s="92"/>
      <c r="F1670" s="90"/>
      <c r="G1670" s="93">
        <v>1.1000000000000001</v>
      </c>
      <c r="H1670" s="93">
        <v>1.1000000000000001</v>
      </c>
      <c r="I1670" s="93">
        <v>1.1000000000000001</v>
      </c>
      <c r="J1670" s="94">
        <f t="shared" si="26"/>
        <v>100</v>
      </c>
    </row>
    <row r="1671" spans="1:10">
      <c r="A1671" s="89" t="s">
        <v>667</v>
      </c>
      <c r="B1671" s="90">
        <v>928</v>
      </c>
      <c r="C1671" s="91">
        <v>1</v>
      </c>
      <c r="D1671" s="91">
        <v>13</v>
      </c>
      <c r="E1671" s="92"/>
      <c r="F1671" s="90"/>
      <c r="G1671" s="93">
        <v>1.1000000000000001</v>
      </c>
      <c r="H1671" s="93">
        <v>1.1000000000000001</v>
      </c>
      <c r="I1671" s="93">
        <v>1.1000000000000001</v>
      </c>
      <c r="J1671" s="94">
        <f t="shared" si="26"/>
        <v>100</v>
      </c>
    </row>
    <row r="1672" spans="1:10" ht="78.75">
      <c r="A1672" s="89" t="s">
        <v>1138</v>
      </c>
      <c r="B1672" s="90">
        <v>928</v>
      </c>
      <c r="C1672" s="91">
        <v>1</v>
      </c>
      <c r="D1672" s="91">
        <v>13</v>
      </c>
      <c r="E1672" s="92" t="s">
        <v>1809</v>
      </c>
      <c r="F1672" s="90" t="s">
        <v>724</v>
      </c>
      <c r="G1672" s="93">
        <v>1.1000000000000001</v>
      </c>
      <c r="H1672" s="93">
        <v>1.1000000000000001</v>
      </c>
      <c r="I1672" s="93">
        <v>1.1000000000000001</v>
      </c>
      <c r="J1672" s="94">
        <f t="shared" si="26"/>
        <v>100</v>
      </c>
    </row>
    <row r="1673" spans="1:10">
      <c r="A1673" s="89" t="s">
        <v>913</v>
      </c>
      <c r="B1673" s="90">
        <v>928</v>
      </c>
      <c r="C1673" s="91">
        <v>1</v>
      </c>
      <c r="D1673" s="91">
        <v>13</v>
      </c>
      <c r="E1673" s="92" t="s">
        <v>1809</v>
      </c>
      <c r="F1673" s="90" t="s">
        <v>914</v>
      </c>
      <c r="G1673" s="95">
        <v>1.1000000000000001</v>
      </c>
      <c r="H1673" s="95">
        <v>1.1000000000000001</v>
      </c>
      <c r="I1673" s="95">
        <v>1.1000000000000001</v>
      </c>
      <c r="J1673" s="94">
        <f t="shared" si="26"/>
        <v>100</v>
      </c>
    </row>
    <row r="1674" spans="1:10">
      <c r="A1674" s="89" t="s">
        <v>957</v>
      </c>
      <c r="B1674" s="90">
        <v>928</v>
      </c>
      <c r="C1674" s="91">
        <v>4</v>
      </c>
      <c r="D1674" s="91"/>
      <c r="E1674" s="92"/>
      <c r="F1674" s="90"/>
      <c r="G1674" s="93">
        <v>13100</v>
      </c>
      <c r="H1674" s="93">
        <v>13100</v>
      </c>
      <c r="I1674" s="93">
        <v>13100</v>
      </c>
      <c r="J1674" s="94">
        <f t="shared" si="26"/>
        <v>100</v>
      </c>
    </row>
    <row r="1675" spans="1:10">
      <c r="A1675" s="89" t="s">
        <v>685</v>
      </c>
      <c r="B1675" s="90">
        <v>928</v>
      </c>
      <c r="C1675" s="91">
        <v>4</v>
      </c>
      <c r="D1675" s="91">
        <v>12</v>
      </c>
      <c r="E1675" s="92"/>
      <c r="F1675" s="90"/>
      <c r="G1675" s="93">
        <v>13100</v>
      </c>
      <c r="H1675" s="93">
        <v>13100</v>
      </c>
      <c r="I1675" s="93">
        <v>13100</v>
      </c>
      <c r="J1675" s="94">
        <f t="shared" si="26"/>
        <v>100</v>
      </c>
    </row>
    <row r="1676" spans="1:10" ht="63">
      <c r="A1676" s="89" t="s">
        <v>1336</v>
      </c>
      <c r="B1676" s="90">
        <v>928</v>
      </c>
      <c r="C1676" s="91">
        <v>4</v>
      </c>
      <c r="D1676" s="91">
        <v>12</v>
      </c>
      <c r="E1676" s="92" t="s">
        <v>1810</v>
      </c>
      <c r="F1676" s="90" t="s">
        <v>724</v>
      </c>
      <c r="G1676" s="93">
        <v>1100</v>
      </c>
      <c r="H1676" s="93">
        <v>1100</v>
      </c>
      <c r="I1676" s="93">
        <v>1100</v>
      </c>
      <c r="J1676" s="94">
        <f t="shared" si="26"/>
        <v>100</v>
      </c>
    </row>
    <row r="1677" spans="1:10" ht="47.25">
      <c r="A1677" s="89" t="s">
        <v>840</v>
      </c>
      <c r="B1677" s="90">
        <v>928</v>
      </c>
      <c r="C1677" s="91">
        <v>4</v>
      </c>
      <c r="D1677" s="91">
        <v>12</v>
      </c>
      <c r="E1677" s="92" t="s">
        <v>1810</v>
      </c>
      <c r="F1677" s="90" t="s">
        <v>841</v>
      </c>
      <c r="G1677" s="95">
        <v>1100</v>
      </c>
      <c r="H1677" s="95">
        <v>1100</v>
      </c>
      <c r="I1677" s="95">
        <v>1100</v>
      </c>
      <c r="J1677" s="94">
        <f t="shared" si="26"/>
        <v>100</v>
      </c>
    </row>
    <row r="1678" spans="1:10" ht="78.75">
      <c r="A1678" s="89" t="s">
        <v>1808</v>
      </c>
      <c r="B1678" s="90">
        <v>928</v>
      </c>
      <c r="C1678" s="91">
        <v>4</v>
      </c>
      <c r="D1678" s="91">
        <v>12</v>
      </c>
      <c r="E1678" s="92" t="s">
        <v>1154</v>
      </c>
      <c r="F1678" s="90"/>
      <c r="G1678" s="93">
        <v>12000</v>
      </c>
      <c r="H1678" s="93">
        <v>12000</v>
      </c>
      <c r="I1678" s="93">
        <v>12000</v>
      </c>
      <c r="J1678" s="94">
        <f t="shared" si="26"/>
        <v>100</v>
      </c>
    </row>
    <row r="1679" spans="1:10" ht="47.25">
      <c r="A1679" s="89" t="s">
        <v>840</v>
      </c>
      <c r="B1679" s="90">
        <v>928</v>
      </c>
      <c r="C1679" s="91">
        <v>4</v>
      </c>
      <c r="D1679" s="91">
        <v>12</v>
      </c>
      <c r="E1679" s="92" t="s">
        <v>1154</v>
      </c>
      <c r="F1679" s="90" t="s">
        <v>841</v>
      </c>
      <c r="G1679" s="95">
        <v>12000</v>
      </c>
      <c r="H1679" s="95">
        <v>12000</v>
      </c>
      <c r="I1679" s="95">
        <v>12000</v>
      </c>
      <c r="J1679" s="94">
        <f t="shared" si="26"/>
        <v>100</v>
      </c>
    </row>
    <row r="1680" spans="1:10" ht="47.25">
      <c r="A1680" s="100" t="s">
        <v>1637</v>
      </c>
      <c r="B1680" s="90">
        <v>928</v>
      </c>
      <c r="C1680" s="91">
        <v>14</v>
      </c>
      <c r="D1680" s="91" t="s">
        <v>724</v>
      </c>
      <c r="E1680" s="92" t="s">
        <v>724</v>
      </c>
      <c r="F1680" s="90" t="s">
        <v>724</v>
      </c>
      <c r="G1680" s="93">
        <v>1000</v>
      </c>
      <c r="H1680" s="93">
        <v>1000</v>
      </c>
      <c r="I1680" s="93">
        <v>1000</v>
      </c>
      <c r="J1680" s="94">
        <f t="shared" si="26"/>
        <v>100</v>
      </c>
    </row>
    <row r="1681" spans="1:10">
      <c r="A1681" s="89" t="s">
        <v>719</v>
      </c>
      <c r="B1681" s="90">
        <v>928</v>
      </c>
      <c r="C1681" s="91">
        <v>14</v>
      </c>
      <c r="D1681" s="91">
        <v>2</v>
      </c>
      <c r="E1681" s="92" t="s">
        <v>724</v>
      </c>
      <c r="F1681" s="90" t="s">
        <v>724</v>
      </c>
      <c r="G1681" s="93">
        <v>1000</v>
      </c>
      <c r="H1681" s="93">
        <v>1000</v>
      </c>
      <c r="I1681" s="93">
        <v>1000</v>
      </c>
      <c r="J1681" s="94">
        <f t="shared" si="26"/>
        <v>100</v>
      </c>
    </row>
    <row r="1682" spans="1:10" ht="78.75">
      <c r="A1682" s="89" t="s">
        <v>1148</v>
      </c>
      <c r="B1682" s="90">
        <v>928</v>
      </c>
      <c r="C1682" s="91">
        <v>14</v>
      </c>
      <c r="D1682" s="91">
        <v>2</v>
      </c>
      <c r="E1682" s="92" t="s">
        <v>1811</v>
      </c>
      <c r="F1682" s="90" t="s">
        <v>724</v>
      </c>
      <c r="G1682" s="93">
        <v>1000</v>
      </c>
      <c r="H1682" s="93">
        <v>1000</v>
      </c>
      <c r="I1682" s="93">
        <v>1000</v>
      </c>
      <c r="J1682" s="94">
        <f t="shared" si="26"/>
        <v>100</v>
      </c>
    </row>
    <row r="1683" spans="1:10">
      <c r="A1683" s="89" t="s">
        <v>719</v>
      </c>
      <c r="B1683" s="90">
        <v>928</v>
      </c>
      <c r="C1683" s="91">
        <v>14</v>
      </c>
      <c r="D1683" s="91">
        <v>2</v>
      </c>
      <c r="E1683" s="92" t="s">
        <v>1811</v>
      </c>
      <c r="F1683" s="90" t="s">
        <v>1063</v>
      </c>
      <c r="G1683" s="95">
        <v>1000</v>
      </c>
      <c r="H1683" s="95">
        <v>1000</v>
      </c>
      <c r="I1683" s="95">
        <v>1000</v>
      </c>
      <c r="J1683" s="94">
        <f t="shared" si="26"/>
        <v>100</v>
      </c>
    </row>
    <row r="1684" spans="1:10" ht="31.5">
      <c r="A1684" s="89" t="s">
        <v>1353</v>
      </c>
      <c r="B1684" s="90">
        <v>929</v>
      </c>
      <c r="C1684" s="91" t="s">
        <v>724</v>
      </c>
      <c r="D1684" s="91" t="s">
        <v>724</v>
      </c>
      <c r="E1684" s="92" t="s">
        <v>724</v>
      </c>
      <c r="F1684" s="90" t="s">
        <v>724</v>
      </c>
      <c r="G1684" s="93">
        <v>145453.29999999999</v>
      </c>
      <c r="H1684" s="93">
        <v>152837.4</v>
      </c>
      <c r="I1684" s="93">
        <v>152394.29999999999</v>
      </c>
      <c r="J1684" s="94">
        <f t="shared" si="26"/>
        <v>99.7</v>
      </c>
    </row>
    <row r="1685" spans="1:10">
      <c r="A1685" s="89" t="s">
        <v>837</v>
      </c>
      <c r="B1685" s="90">
        <v>929</v>
      </c>
      <c r="C1685" s="91">
        <v>1</v>
      </c>
      <c r="D1685" s="91" t="s">
        <v>724</v>
      </c>
      <c r="E1685" s="92" t="s">
        <v>724</v>
      </c>
      <c r="F1685" s="90" t="s">
        <v>724</v>
      </c>
      <c r="G1685" s="93">
        <v>69697.399999999994</v>
      </c>
      <c r="H1685" s="93">
        <v>77081.5</v>
      </c>
      <c r="I1685" s="93">
        <v>76756</v>
      </c>
      <c r="J1685" s="94">
        <f t="shared" si="26"/>
        <v>99.6</v>
      </c>
    </row>
    <row r="1686" spans="1:10">
      <c r="A1686" s="89" t="s">
        <v>667</v>
      </c>
      <c r="B1686" s="90">
        <v>929</v>
      </c>
      <c r="C1686" s="91">
        <v>1</v>
      </c>
      <c r="D1686" s="91">
        <v>13</v>
      </c>
      <c r="E1686" s="92" t="s">
        <v>724</v>
      </c>
      <c r="F1686" s="90" t="s">
        <v>724</v>
      </c>
      <c r="G1686" s="93">
        <v>69697.399999999994</v>
      </c>
      <c r="H1686" s="93">
        <v>77081.5</v>
      </c>
      <c r="I1686" s="93">
        <v>76756</v>
      </c>
      <c r="J1686" s="94">
        <f t="shared" si="26"/>
        <v>99.6</v>
      </c>
    </row>
    <row r="1687" spans="1:10" ht="63">
      <c r="A1687" s="89" t="s">
        <v>1812</v>
      </c>
      <c r="B1687" s="90">
        <v>929</v>
      </c>
      <c r="C1687" s="91">
        <v>1</v>
      </c>
      <c r="D1687" s="91">
        <v>13</v>
      </c>
      <c r="E1687" s="92" t="s">
        <v>1813</v>
      </c>
      <c r="F1687" s="90"/>
      <c r="G1687" s="93">
        <v>7572.7</v>
      </c>
      <c r="H1687" s="93">
        <v>7572.7</v>
      </c>
      <c r="I1687" s="93">
        <v>7369.4</v>
      </c>
      <c r="J1687" s="94">
        <f t="shared" si="26"/>
        <v>97.3</v>
      </c>
    </row>
    <row r="1688" spans="1:10" ht="31.5">
      <c r="A1688" s="89" t="s">
        <v>788</v>
      </c>
      <c r="B1688" s="90">
        <v>929</v>
      </c>
      <c r="C1688" s="91">
        <v>1</v>
      </c>
      <c r="D1688" s="91">
        <v>13</v>
      </c>
      <c r="E1688" s="92" t="s">
        <v>1813</v>
      </c>
      <c r="F1688" s="90" t="s">
        <v>789</v>
      </c>
      <c r="G1688" s="95">
        <v>6530.2</v>
      </c>
      <c r="H1688" s="95">
        <v>6530.2</v>
      </c>
      <c r="I1688" s="95">
        <v>6431.2</v>
      </c>
      <c r="J1688" s="94">
        <f t="shared" si="26"/>
        <v>98.5</v>
      </c>
    </row>
    <row r="1689" spans="1:10" ht="31.5">
      <c r="A1689" s="89" t="s">
        <v>790</v>
      </c>
      <c r="B1689" s="90">
        <v>929</v>
      </c>
      <c r="C1689" s="91">
        <v>1</v>
      </c>
      <c r="D1689" s="91">
        <v>13</v>
      </c>
      <c r="E1689" s="92" t="s">
        <v>1813</v>
      </c>
      <c r="F1689" s="90" t="s">
        <v>791</v>
      </c>
      <c r="G1689" s="95">
        <v>76.599999999999994</v>
      </c>
      <c r="H1689" s="95">
        <v>76.599999999999994</v>
      </c>
      <c r="I1689" s="95">
        <v>26.6</v>
      </c>
      <c r="J1689" s="94">
        <f t="shared" si="26"/>
        <v>34.700000000000003</v>
      </c>
    </row>
    <row r="1690" spans="1:10" ht="31.5">
      <c r="A1690" s="89" t="s">
        <v>792</v>
      </c>
      <c r="B1690" s="90">
        <v>929</v>
      </c>
      <c r="C1690" s="91">
        <v>1</v>
      </c>
      <c r="D1690" s="91">
        <v>13</v>
      </c>
      <c r="E1690" s="92" t="s">
        <v>1813</v>
      </c>
      <c r="F1690" s="90" t="s">
        <v>793</v>
      </c>
      <c r="G1690" s="95">
        <v>473.4</v>
      </c>
      <c r="H1690" s="95">
        <v>473.4</v>
      </c>
      <c r="I1690" s="95">
        <v>419.1</v>
      </c>
      <c r="J1690" s="94">
        <f t="shared" si="26"/>
        <v>88.5</v>
      </c>
    </row>
    <row r="1691" spans="1:10" ht="31.5">
      <c r="A1691" s="89" t="s">
        <v>740</v>
      </c>
      <c r="B1691" s="90">
        <v>929</v>
      </c>
      <c r="C1691" s="91">
        <v>1</v>
      </c>
      <c r="D1691" s="91">
        <v>13</v>
      </c>
      <c r="E1691" s="92" t="s">
        <v>1813</v>
      </c>
      <c r="F1691" s="90" t="s">
        <v>741</v>
      </c>
      <c r="G1691" s="95">
        <v>487.5</v>
      </c>
      <c r="H1691" s="95">
        <v>487.5</v>
      </c>
      <c r="I1691" s="95">
        <v>487.5</v>
      </c>
      <c r="J1691" s="94">
        <f t="shared" si="26"/>
        <v>100</v>
      </c>
    </row>
    <row r="1692" spans="1:10">
      <c r="A1692" s="89" t="s">
        <v>796</v>
      </c>
      <c r="B1692" s="90">
        <v>929</v>
      </c>
      <c r="C1692" s="91">
        <v>1</v>
      </c>
      <c r="D1692" s="91">
        <v>13</v>
      </c>
      <c r="E1692" s="92" t="s">
        <v>1813</v>
      </c>
      <c r="F1692" s="90" t="s">
        <v>797</v>
      </c>
      <c r="G1692" s="95">
        <v>5</v>
      </c>
      <c r="H1692" s="95">
        <v>5</v>
      </c>
      <c r="I1692" s="95">
        <v>5</v>
      </c>
      <c r="J1692" s="94">
        <f t="shared" si="26"/>
        <v>100</v>
      </c>
    </row>
    <row r="1693" spans="1:10" ht="78.75">
      <c r="A1693" s="89" t="s">
        <v>1814</v>
      </c>
      <c r="B1693" s="90">
        <v>929</v>
      </c>
      <c r="C1693" s="91">
        <v>1</v>
      </c>
      <c r="D1693" s="91">
        <v>13</v>
      </c>
      <c r="E1693" s="92" t="s">
        <v>1141</v>
      </c>
      <c r="F1693" s="90" t="s">
        <v>724</v>
      </c>
      <c r="G1693" s="93">
        <v>55914.2</v>
      </c>
      <c r="H1693" s="93">
        <v>55914.2</v>
      </c>
      <c r="I1693" s="93">
        <v>55792</v>
      </c>
      <c r="J1693" s="94">
        <f t="shared" si="26"/>
        <v>99.8</v>
      </c>
    </row>
    <row r="1694" spans="1:10" ht="31.5">
      <c r="A1694" s="89" t="s">
        <v>790</v>
      </c>
      <c r="B1694" s="90">
        <v>929</v>
      </c>
      <c r="C1694" s="91">
        <v>1</v>
      </c>
      <c r="D1694" s="91">
        <v>13</v>
      </c>
      <c r="E1694" s="92" t="s">
        <v>1141</v>
      </c>
      <c r="F1694" s="90" t="s">
        <v>791</v>
      </c>
      <c r="G1694" s="95">
        <v>270</v>
      </c>
      <c r="H1694" s="95">
        <v>270</v>
      </c>
      <c r="I1694" s="95">
        <v>190.1</v>
      </c>
      <c r="J1694" s="94">
        <f t="shared" si="26"/>
        <v>70.400000000000006</v>
      </c>
    </row>
    <row r="1695" spans="1:10" ht="63">
      <c r="A1695" s="89" t="s">
        <v>811</v>
      </c>
      <c r="B1695" s="90">
        <v>929</v>
      </c>
      <c r="C1695" s="91">
        <v>1</v>
      </c>
      <c r="D1695" s="91">
        <v>13</v>
      </c>
      <c r="E1695" s="92" t="s">
        <v>1141</v>
      </c>
      <c r="F1695" s="90" t="s">
        <v>812</v>
      </c>
      <c r="G1695" s="95">
        <v>33389.300000000003</v>
      </c>
      <c r="H1695" s="95">
        <v>33389.300000000003</v>
      </c>
      <c r="I1695" s="95">
        <v>33389.300000000003</v>
      </c>
      <c r="J1695" s="94">
        <f t="shared" si="26"/>
        <v>100</v>
      </c>
    </row>
    <row r="1696" spans="1:10">
      <c r="A1696" s="89" t="s">
        <v>779</v>
      </c>
      <c r="B1696" s="90">
        <v>929</v>
      </c>
      <c r="C1696" s="91">
        <v>1</v>
      </c>
      <c r="D1696" s="91">
        <v>13</v>
      </c>
      <c r="E1696" s="92" t="s">
        <v>1141</v>
      </c>
      <c r="F1696" s="90" t="s">
        <v>780</v>
      </c>
      <c r="G1696" s="95">
        <v>22254.9</v>
      </c>
      <c r="H1696" s="95">
        <v>22254.9</v>
      </c>
      <c r="I1696" s="95">
        <v>22212.6</v>
      </c>
      <c r="J1696" s="94">
        <f t="shared" si="26"/>
        <v>99.8</v>
      </c>
    </row>
    <row r="1697" spans="1:10" ht="78.75">
      <c r="A1697" s="89" t="s">
        <v>1815</v>
      </c>
      <c r="B1697" s="90">
        <v>929</v>
      </c>
      <c r="C1697" s="91">
        <v>1</v>
      </c>
      <c r="D1697" s="91">
        <v>13</v>
      </c>
      <c r="E1697" s="92" t="s">
        <v>1143</v>
      </c>
      <c r="F1697" s="90" t="s">
        <v>724</v>
      </c>
      <c r="G1697" s="93">
        <v>6210.5</v>
      </c>
      <c r="H1697" s="93">
        <v>13594.6</v>
      </c>
      <c r="I1697" s="93">
        <v>13594.6</v>
      </c>
      <c r="J1697" s="94">
        <f t="shared" si="26"/>
        <v>100</v>
      </c>
    </row>
    <row r="1698" spans="1:10" ht="47.25">
      <c r="A1698" s="89" t="s">
        <v>764</v>
      </c>
      <c r="B1698" s="90">
        <v>929</v>
      </c>
      <c r="C1698" s="91">
        <v>1</v>
      </c>
      <c r="D1698" s="91">
        <v>13</v>
      </c>
      <c r="E1698" s="92" t="s">
        <v>1143</v>
      </c>
      <c r="F1698" s="90" t="s">
        <v>765</v>
      </c>
      <c r="G1698" s="95">
        <v>2683</v>
      </c>
      <c r="H1698" s="95">
        <v>2683</v>
      </c>
      <c r="I1698" s="95">
        <v>2683</v>
      </c>
      <c r="J1698" s="94">
        <f t="shared" si="26"/>
        <v>100</v>
      </c>
    </row>
    <row r="1699" spans="1:10">
      <c r="A1699" s="89" t="s">
        <v>779</v>
      </c>
      <c r="B1699" s="90">
        <v>929</v>
      </c>
      <c r="C1699" s="91">
        <v>1</v>
      </c>
      <c r="D1699" s="91">
        <v>13</v>
      </c>
      <c r="E1699" s="92" t="s">
        <v>1143</v>
      </c>
      <c r="F1699" s="90" t="s">
        <v>780</v>
      </c>
      <c r="G1699" s="95">
        <v>3527.5</v>
      </c>
      <c r="H1699" s="95">
        <v>10911.6</v>
      </c>
      <c r="I1699" s="95">
        <v>10911.6</v>
      </c>
      <c r="J1699" s="94">
        <f t="shared" si="26"/>
        <v>100</v>
      </c>
    </row>
    <row r="1700" spans="1:10">
      <c r="A1700" s="89" t="s">
        <v>957</v>
      </c>
      <c r="B1700" s="90">
        <v>929</v>
      </c>
      <c r="C1700" s="91">
        <v>4</v>
      </c>
      <c r="D1700" s="91" t="s">
        <v>724</v>
      </c>
      <c r="E1700" s="92" t="s">
        <v>724</v>
      </c>
      <c r="F1700" s="90" t="s">
        <v>724</v>
      </c>
      <c r="G1700" s="93">
        <v>75755.899999999994</v>
      </c>
      <c r="H1700" s="93">
        <v>75755.899999999994</v>
      </c>
      <c r="I1700" s="93">
        <v>75638.3</v>
      </c>
      <c r="J1700" s="94">
        <f t="shared" si="26"/>
        <v>99.8</v>
      </c>
    </row>
    <row r="1701" spans="1:10">
      <c r="A1701" s="89" t="s">
        <v>684</v>
      </c>
      <c r="B1701" s="90">
        <v>929</v>
      </c>
      <c r="C1701" s="91">
        <v>4</v>
      </c>
      <c r="D1701" s="91">
        <v>10</v>
      </c>
      <c r="E1701" s="92" t="s">
        <v>724</v>
      </c>
      <c r="F1701" s="90" t="s">
        <v>724</v>
      </c>
      <c r="G1701" s="93">
        <v>75755.899999999994</v>
      </c>
      <c r="H1701" s="93">
        <v>75755.899999999994</v>
      </c>
      <c r="I1701" s="93">
        <v>75638.3</v>
      </c>
      <c r="J1701" s="94">
        <f t="shared" si="26"/>
        <v>99.8</v>
      </c>
    </row>
    <row r="1702" spans="1:10" ht="63">
      <c r="A1702" s="89" t="s">
        <v>1816</v>
      </c>
      <c r="B1702" s="90">
        <v>929</v>
      </c>
      <c r="C1702" s="91">
        <v>4</v>
      </c>
      <c r="D1702" s="91">
        <v>10</v>
      </c>
      <c r="E1702" s="92" t="s">
        <v>1147</v>
      </c>
      <c r="F1702" s="90" t="s">
        <v>724</v>
      </c>
      <c r="G1702" s="93">
        <v>45755.9</v>
      </c>
      <c r="H1702" s="93">
        <v>45755.9</v>
      </c>
      <c r="I1702" s="93">
        <v>45638.3</v>
      </c>
      <c r="J1702" s="94">
        <f t="shared" si="26"/>
        <v>99.7</v>
      </c>
    </row>
    <row r="1703" spans="1:10" ht="31.5">
      <c r="A1703" s="89" t="s">
        <v>790</v>
      </c>
      <c r="B1703" s="90">
        <v>929</v>
      </c>
      <c r="C1703" s="91">
        <v>4</v>
      </c>
      <c r="D1703" s="91">
        <v>10</v>
      </c>
      <c r="E1703" s="92" t="s">
        <v>1147</v>
      </c>
      <c r="F1703" s="90" t="s">
        <v>791</v>
      </c>
      <c r="G1703" s="95">
        <v>330</v>
      </c>
      <c r="H1703" s="95">
        <v>330</v>
      </c>
      <c r="I1703" s="95">
        <v>234.1</v>
      </c>
      <c r="J1703" s="94">
        <f t="shared" si="26"/>
        <v>70.900000000000006</v>
      </c>
    </row>
    <row r="1704" spans="1:10" ht="63">
      <c r="A1704" s="89" t="s">
        <v>738</v>
      </c>
      <c r="B1704" s="90">
        <v>929</v>
      </c>
      <c r="C1704" s="91">
        <v>4</v>
      </c>
      <c r="D1704" s="91">
        <v>10</v>
      </c>
      <c r="E1704" s="92" t="s">
        <v>1147</v>
      </c>
      <c r="F1704" s="90" t="s">
        <v>739</v>
      </c>
      <c r="G1704" s="95">
        <v>32653.9</v>
      </c>
      <c r="H1704" s="95">
        <v>32653.9</v>
      </c>
      <c r="I1704" s="95">
        <v>32653.9</v>
      </c>
      <c r="J1704" s="94">
        <f t="shared" si="26"/>
        <v>100</v>
      </c>
    </row>
    <row r="1705" spans="1:10">
      <c r="A1705" s="89" t="s">
        <v>735</v>
      </c>
      <c r="B1705" s="90">
        <v>929</v>
      </c>
      <c r="C1705" s="91">
        <v>4</v>
      </c>
      <c r="D1705" s="91">
        <v>10</v>
      </c>
      <c r="E1705" s="92" t="s">
        <v>1147</v>
      </c>
      <c r="F1705" s="90" t="s">
        <v>736</v>
      </c>
      <c r="G1705" s="95">
        <v>12772</v>
      </c>
      <c r="H1705" s="95">
        <v>12772</v>
      </c>
      <c r="I1705" s="95">
        <v>12750.3</v>
      </c>
      <c r="J1705" s="94">
        <f t="shared" si="26"/>
        <v>99.8</v>
      </c>
    </row>
    <row r="1706" spans="1:10" ht="63">
      <c r="A1706" s="89" t="s">
        <v>1817</v>
      </c>
      <c r="B1706" s="90">
        <v>929</v>
      </c>
      <c r="C1706" s="91">
        <v>4</v>
      </c>
      <c r="D1706" s="91">
        <v>10</v>
      </c>
      <c r="E1706" s="92" t="s">
        <v>1142</v>
      </c>
      <c r="F1706" s="90" t="s">
        <v>724</v>
      </c>
      <c r="G1706" s="93">
        <v>30000</v>
      </c>
      <c r="H1706" s="93">
        <v>30000</v>
      </c>
      <c r="I1706" s="93">
        <v>30000</v>
      </c>
      <c r="J1706" s="94">
        <f t="shared" si="26"/>
        <v>100</v>
      </c>
    </row>
    <row r="1707" spans="1:10">
      <c r="A1707" s="89" t="s">
        <v>735</v>
      </c>
      <c r="B1707" s="90">
        <v>929</v>
      </c>
      <c r="C1707" s="91">
        <v>4</v>
      </c>
      <c r="D1707" s="91">
        <v>10</v>
      </c>
      <c r="E1707" s="92" t="s">
        <v>1142</v>
      </c>
      <c r="F1707" s="90" t="s">
        <v>736</v>
      </c>
      <c r="G1707" s="95">
        <v>30000</v>
      </c>
      <c r="H1707" s="95">
        <v>30000</v>
      </c>
      <c r="I1707" s="95">
        <v>30000</v>
      </c>
      <c r="J1707" s="94">
        <f t="shared" si="26"/>
        <v>100</v>
      </c>
    </row>
    <row r="1708" spans="1:10" ht="31.5">
      <c r="A1708" s="89" t="s">
        <v>1354</v>
      </c>
      <c r="B1708" s="90">
        <v>930</v>
      </c>
      <c r="C1708" s="91" t="s">
        <v>724</v>
      </c>
      <c r="D1708" s="91" t="s">
        <v>724</v>
      </c>
      <c r="E1708" s="92" t="s">
        <v>724</v>
      </c>
      <c r="F1708" s="90" t="s">
        <v>724</v>
      </c>
      <c r="G1708" s="93">
        <v>28120.9</v>
      </c>
      <c r="H1708" s="93">
        <v>28138.9</v>
      </c>
      <c r="I1708" s="93">
        <v>28093.200000000001</v>
      </c>
      <c r="J1708" s="94">
        <f t="shared" si="26"/>
        <v>99.8</v>
      </c>
    </row>
    <row r="1709" spans="1:10">
      <c r="A1709" s="89" t="s">
        <v>837</v>
      </c>
      <c r="B1709" s="90">
        <v>930</v>
      </c>
      <c r="C1709" s="91">
        <v>1</v>
      </c>
      <c r="D1709" s="91" t="s">
        <v>724</v>
      </c>
      <c r="E1709" s="92" t="s">
        <v>724</v>
      </c>
      <c r="F1709" s="90" t="s">
        <v>724</v>
      </c>
      <c r="G1709" s="93">
        <v>6417.6</v>
      </c>
      <c r="H1709" s="93">
        <v>6435.6</v>
      </c>
      <c r="I1709" s="93">
        <v>6389.9</v>
      </c>
      <c r="J1709" s="94">
        <f t="shared" si="26"/>
        <v>99.3</v>
      </c>
    </row>
    <row r="1710" spans="1:10">
      <c r="A1710" s="89" t="s">
        <v>667</v>
      </c>
      <c r="B1710" s="90">
        <v>930</v>
      </c>
      <c r="C1710" s="91">
        <v>1</v>
      </c>
      <c r="D1710" s="91">
        <v>13</v>
      </c>
      <c r="E1710" s="92" t="s">
        <v>724</v>
      </c>
      <c r="F1710" s="90" t="s">
        <v>724</v>
      </c>
      <c r="G1710" s="93">
        <v>6417.6</v>
      </c>
      <c r="H1710" s="93">
        <v>6435.6</v>
      </c>
      <c r="I1710" s="93">
        <v>6389.9</v>
      </c>
      <c r="J1710" s="94">
        <f t="shared" si="26"/>
        <v>99.3</v>
      </c>
    </row>
    <row r="1711" spans="1:10" ht="78.75">
      <c r="A1711" s="89" t="s">
        <v>1818</v>
      </c>
      <c r="B1711" s="90">
        <v>930</v>
      </c>
      <c r="C1711" s="91">
        <v>1</v>
      </c>
      <c r="D1711" s="91">
        <v>13</v>
      </c>
      <c r="E1711" s="92" t="s">
        <v>1819</v>
      </c>
      <c r="F1711" s="90"/>
      <c r="G1711" s="93">
        <v>5976.6</v>
      </c>
      <c r="H1711" s="93">
        <v>5994.6</v>
      </c>
      <c r="I1711" s="93">
        <v>5973.9</v>
      </c>
      <c r="J1711" s="94">
        <f t="shared" si="26"/>
        <v>99.7</v>
      </c>
    </row>
    <row r="1712" spans="1:10" ht="31.5">
      <c r="A1712" s="89" t="s">
        <v>788</v>
      </c>
      <c r="B1712" s="90">
        <v>930</v>
      </c>
      <c r="C1712" s="91">
        <v>1</v>
      </c>
      <c r="D1712" s="91">
        <v>13</v>
      </c>
      <c r="E1712" s="92" t="s">
        <v>1819</v>
      </c>
      <c r="F1712" s="90" t="s">
        <v>789</v>
      </c>
      <c r="G1712" s="95">
        <v>4915.6000000000004</v>
      </c>
      <c r="H1712" s="95">
        <v>5051.8999999999996</v>
      </c>
      <c r="I1712" s="95">
        <v>5051.8999999999996</v>
      </c>
      <c r="J1712" s="94">
        <f t="shared" si="26"/>
        <v>100</v>
      </c>
    </row>
    <row r="1713" spans="1:10" ht="31.5">
      <c r="A1713" s="89" t="s">
        <v>790</v>
      </c>
      <c r="B1713" s="90">
        <v>930</v>
      </c>
      <c r="C1713" s="91">
        <v>1</v>
      </c>
      <c r="D1713" s="91">
        <v>13</v>
      </c>
      <c r="E1713" s="92" t="s">
        <v>1819</v>
      </c>
      <c r="F1713" s="90" t="s">
        <v>791</v>
      </c>
      <c r="G1713" s="95">
        <v>118</v>
      </c>
      <c r="H1713" s="95">
        <v>118</v>
      </c>
      <c r="I1713" s="95">
        <v>97.5</v>
      </c>
      <c r="J1713" s="94">
        <f t="shared" si="26"/>
        <v>82.6</v>
      </c>
    </row>
    <row r="1714" spans="1:10" ht="31.5">
      <c r="A1714" s="89" t="s">
        <v>792</v>
      </c>
      <c r="B1714" s="90">
        <v>930</v>
      </c>
      <c r="C1714" s="91">
        <v>1</v>
      </c>
      <c r="D1714" s="91">
        <v>13</v>
      </c>
      <c r="E1714" s="92" t="s">
        <v>1819</v>
      </c>
      <c r="F1714" s="90" t="s">
        <v>793</v>
      </c>
      <c r="G1714" s="95">
        <v>360</v>
      </c>
      <c r="H1714" s="95">
        <v>360</v>
      </c>
      <c r="I1714" s="95">
        <v>360</v>
      </c>
      <c r="J1714" s="94">
        <f t="shared" si="26"/>
        <v>100</v>
      </c>
    </row>
    <row r="1715" spans="1:10" ht="31.5">
      <c r="A1715" s="89" t="s">
        <v>740</v>
      </c>
      <c r="B1715" s="90">
        <v>930</v>
      </c>
      <c r="C1715" s="91">
        <v>1</v>
      </c>
      <c r="D1715" s="91">
        <v>13</v>
      </c>
      <c r="E1715" s="92" t="s">
        <v>1819</v>
      </c>
      <c r="F1715" s="90" t="s">
        <v>741</v>
      </c>
      <c r="G1715" s="95">
        <v>568</v>
      </c>
      <c r="H1715" s="95">
        <v>449.7</v>
      </c>
      <c r="I1715" s="95">
        <v>449.7</v>
      </c>
      <c r="J1715" s="94">
        <f t="shared" si="26"/>
        <v>100</v>
      </c>
    </row>
    <row r="1716" spans="1:10">
      <c r="A1716" s="89" t="s">
        <v>796</v>
      </c>
      <c r="B1716" s="90">
        <v>930</v>
      </c>
      <c r="C1716" s="91">
        <v>1</v>
      </c>
      <c r="D1716" s="91">
        <v>13</v>
      </c>
      <c r="E1716" s="92" t="s">
        <v>1819</v>
      </c>
      <c r="F1716" s="90" t="s">
        <v>797</v>
      </c>
      <c r="G1716" s="95">
        <v>10</v>
      </c>
      <c r="H1716" s="95">
        <v>10</v>
      </c>
      <c r="I1716" s="95">
        <v>10</v>
      </c>
      <c r="J1716" s="94">
        <f t="shared" si="26"/>
        <v>100</v>
      </c>
    </row>
    <row r="1717" spans="1:10">
      <c r="A1717" s="96" t="s">
        <v>1452</v>
      </c>
      <c r="B1717" s="90">
        <v>930</v>
      </c>
      <c r="C1717" s="91">
        <v>1</v>
      </c>
      <c r="D1717" s="91">
        <v>13</v>
      </c>
      <c r="E1717" s="92" t="s">
        <v>1819</v>
      </c>
      <c r="F1717" s="90" t="s">
        <v>798</v>
      </c>
      <c r="G1717" s="95">
        <v>5</v>
      </c>
      <c r="H1717" s="95">
        <v>5</v>
      </c>
      <c r="I1717" s="95">
        <v>4.8</v>
      </c>
      <c r="J1717" s="94">
        <f t="shared" si="26"/>
        <v>96</v>
      </c>
    </row>
    <row r="1718" spans="1:10" ht="63">
      <c r="A1718" s="89" t="s">
        <v>1820</v>
      </c>
      <c r="B1718" s="90">
        <v>930</v>
      </c>
      <c r="C1718" s="91">
        <v>1</v>
      </c>
      <c r="D1718" s="91">
        <v>13</v>
      </c>
      <c r="E1718" s="92" t="s">
        <v>838</v>
      </c>
      <c r="F1718" s="90" t="s">
        <v>724</v>
      </c>
      <c r="G1718" s="93">
        <v>441</v>
      </c>
      <c r="H1718" s="93">
        <v>441</v>
      </c>
      <c r="I1718" s="93">
        <v>416</v>
      </c>
      <c r="J1718" s="94">
        <f t="shared" si="26"/>
        <v>94.3</v>
      </c>
    </row>
    <row r="1719" spans="1:10" ht="31.5">
      <c r="A1719" s="89" t="s">
        <v>790</v>
      </c>
      <c r="B1719" s="90">
        <v>930</v>
      </c>
      <c r="C1719" s="91">
        <v>1</v>
      </c>
      <c r="D1719" s="91">
        <v>13</v>
      </c>
      <c r="E1719" s="92" t="s">
        <v>838</v>
      </c>
      <c r="F1719" s="90" t="s">
        <v>791</v>
      </c>
      <c r="G1719" s="95">
        <v>83</v>
      </c>
      <c r="H1719" s="95">
        <v>83</v>
      </c>
      <c r="I1719" s="95">
        <v>58.1</v>
      </c>
      <c r="J1719" s="94">
        <f t="shared" si="26"/>
        <v>70</v>
      </c>
    </row>
    <row r="1720" spans="1:10" ht="31.5">
      <c r="A1720" s="89" t="s">
        <v>792</v>
      </c>
      <c r="B1720" s="90">
        <v>930</v>
      </c>
      <c r="C1720" s="91">
        <v>1</v>
      </c>
      <c r="D1720" s="91">
        <v>13</v>
      </c>
      <c r="E1720" s="92" t="s">
        <v>838</v>
      </c>
      <c r="F1720" s="90" t="s">
        <v>793</v>
      </c>
      <c r="G1720" s="95">
        <v>78.400000000000006</v>
      </c>
      <c r="H1720" s="95">
        <v>78.400000000000006</v>
      </c>
      <c r="I1720" s="95">
        <v>78.400000000000006</v>
      </c>
      <c r="J1720" s="94">
        <f t="shared" si="26"/>
        <v>100</v>
      </c>
    </row>
    <row r="1721" spans="1:10" ht="31.5">
      <c r="A1721" s="89" t="s">
        <v>740</v>
      </c>
      <c r="B1721" s="90">
        <v>930</v>
      </c>
      <c r="C1721" s="91">
        <v>1</v>
      </c>
      <c r="D1721" s="91">
        <v>13</v>
      </c>
      <c r="E1721" s="92" t="s">
        <v>838</v>
      </c>
      <c r="F1721" s="90" t="s">
        <v>741</v>
      </c>
      <c r="G1721" s="95">
        <v>279.60000000000002</v>
      </c>
      <c r="H1721" s="95">
        <v>279.60000000000002</v>
      </c>
      <c r="I1721" s="95">
        <v>279.5</v>
      </c>
      <c r="J1721" s="94">
        <f t="shared" ref="J1721:J1784" si="27">I1721*100/H1721</f>
        <v>100</v>
      </c>
    </row>
    <row r="1722" spans="1:10" ht="31.5">
      <c r="A1722" s="100" t="s">
        <v>1465</v>
      </c>
      <c r="B1722" s="90">
        <v>930</v>
      </c>
      <c r="C1722" s="91">
        <v>8</v>
      </c>
      <c r="D1722" s="91" t="s">
        <v>724</v>
      </c>
      <c r="E1722" s="92" t="s">
        <v>724</v>
      </c>
      <c r="F1722" s="90" t="s">
        <v>724</v>
      </c>
      <c r="G1722" s="93">
        <v>475.7</v>
      </c>
      <c r="H1722" s="93">
        <v>475.7</v>
      </c>
      <c r="I1722" s="93">
        <v>475.7</v>
      </c>
      <c r="J1722" s="94">
        <f t="shared" si="27"/>
        <v>100</v>
      </c>
    </row>
    <row r="1723" spans="1:10">
      <c r="A1723" s="89" t="s">
        <v>699</v>
      </c>
      <c r="B1723" s="90">
        <v>930</v>
      </c>
      <c r="C1723" s="91">
        <v>8</v>
      </c>
      <c r="D1723" s="91">
        <v>4</v>
      </c>
      <c r="E1723" s="92" t="s">
        <v>724</v>
      </c>
      <c r="F1723" s="90" t="s">
        <v>724</v>
      </c>
      <c r="G1723" s="93">
        <v>475.7</v>
      </c>
      <c r="H1723" s="93">
        <v>475.7</v>
      </c>
      <c r="I1723" s="93">
        <v>475.7</v>
      </c>
      <c r="J1723" s="94">
        <f t="shared" si="27"/>
        <v>100</v>
      </c>
    </row>
    <row r="1724" spans="1:10" ht="141.75">
      <c r="A1724" s="89" t="s">
        <v>1821</v>
      </c>
      <c r="B1724" s="90">
        <v>930</v>
      </c>
      <c r="C1724" s="91">
        <v>8</v>
      </c>
      <c r="D1724" s="91">
        <v>4</v>
      </c>
      <c r="E1724" s="92" t="s">
        <v>875</v>
      </c>
      <c r="F1724" s="90" t="s">
        <v>724</v>
      </c>
      <c r="G1724" s="93">
        <v>475.7</v>
      </c>
      <c r="H1724" s="93">
        <v>475.7</v>
      </c>
      <c r="I1724" s="93">
        <v>475.7</v>
      </c>
      <c r="J1724" s="94">
        <f t="shared" si="27"/>
        <v>100</v>
      </c>
    </row>
    <row r="1725" spans="1:10" ht="31.5">
      <c r="A1725" s="89" t="s">
        <v>740</v>
      </c>
      <c r="B1725" s="90">
        <v>930</v>
      </c>
      <c r="C1725" s="91">
        <v>8</v>
      </c>
      <c r="D1725" s="91">
        <v>4</v>
      </c>
      <c r="E1725" s="92" t="s">
        <v>875</v>
      </c>
      <c r="F1725" s="90" t="s">
        <v>741</v>
      </c>
      <c r="G1725" s="95">
        <v>475.7</v>
      </c>
      <c r="H1725" s="95">
        <v>475.7</v>
      </c>
      <c r="I1725" s="95">
        <v>475.7</v>
      </c>
      <c r="J1725" s="94">
        <f t="shared" si="27"/>
        <v>100</v>
      </c>
    </row>
    <row r="1726" spans="1:10">
      <c r="A1726" s="89" t="s">
        <v>879</v>
      </c>
      <c r="B1726" s="90">
        <v>930</v>
      </c>
      <c r="C1726" s="91">
        <v>12</v>
      </c>
      <c r="D1726" s="91" t="s">
        <v>724</v>
      </c>
      <c r="E1726" s="92" t="s">
        <v>724</v>
      </c>
      <c r="F1726" s="90" t="s">
        <v>724</v>
      </c>
      <c r="G1726" s="93">
        <v>21227.599999999999</v>
      </c>
      <c r="H1726" s="93">
        <v>21227.599999999999</v>
      </c>
      <c r="I1726" s="93">
        <v>21227.599999999999</v>
      </c>
      <c r="J1726" s="94">
        <f t="shared" si="27"/>
        <v>100</v>
      </c>
    </row>
    <row r="1727" spans="1:10">
      <c r="A1727" s="89" t="s">
        <v>716</v>
      </c>
      <c r="B1727" s="90">
        <v>930</v>
      </c>
      <c r="C1727" s="91">
        <v>12</v>
      </c>
      <c r="D1727" s="91">
        <v>2</v>
      </c>
      <c r="E1727" s="92" t="s">
        <v>724</v>
      </c>
      <c r="F1727" s="90" t="s">
        <v>724</v>
      </c>
      <c r="G1727" s="93">
        <v>21227.599999999999</v>
      </c>
      <c r="H1727" s="93">
        <v>21227.599999999999</v>
      </c>
      <c r="I1727" s="93">
        <v>21227.599999999999</v>
      </c>
      <c r="J1727" s="94">
        <f t="shared" si="27"/>
        <v>100</v>
      </c>
    </row>
    <row r="1728" spans="1:10" ht="78.75">
      <c r="A1728" s="89" t="s">
        <v>1477</v>
      </c>
      <c r="B1728" s="90">
        <v>930</v>
      </c>
      <c r="C1728" s="91">
        <v>12</v>
      </c>
      <c r="D1728" s="91">
        <v>2</v>
      </c>
      <c r="E1728" s="92" t="s">
        <v>868</v>
      </c>
      <c r="F1728" s="90" t="s">
        <v>724</v>
      </c>
      <c r="G1728" s="93">
        <v>21198.7</v>
      </c>
      <c r="H1728" s="93">
        <v>21198.7</v>
      </c>
      <c r="I1728" s="93">
        <v>21198.7</v>
      </c>
      <c r="J1728" s="94">
        <f t="shared" si="27"/>
        <v>100</v>
      </c>
    </row>
    <row r="1729" spans="1:10" ht="63">
      <c r="A1729" s="89" t="s">
        <v>738</v>
      </c>
      <c r="B1729" s="90">
        <v>930</v>
      </c>
      <c r="C1729" s="91">
        <v>12</v>
      </c>
      <c r="D1729" s="91">
        <v>2</v>
      </c>
      <c r="E1729" s="92" t="s">
        <v>868</v>
      </c>
      <c r="F1729" s="90" t="s">
        <v>739</v>
      </c>
      <c r="G1729" s="95">
        <v>3640.2</v>
      </c>
      <c r="H1729" s="95">
        <v>3640.2</v>
      </c>
      <c r="I1729" s="95">
        <v>3640.2</v>
      </c>
      <c r="J1729" s="94">
        <f t="shared" si="27"/>
        <v>100</v>
      </c>
    </row>
    <row r="1730" spans="1:10" ht="63">
      <c r="A1730" s="89" t="s">
        <v>811</v>
      </c>
      <c r="B1730" s="90">
        <v>930</v>
      </c>
      <c r="C1730" s="91">
        <v>12</v>
      </c>
      <c r="D1730" s="91">
        <v>2</v>
      </c>
      <c r="E1730" s="92" t="s">
        <v>868</v>
      </c>
      <c r="F1730" s="90" t="s">
        <v>812</v>
      </c>
      <c r="G1730" s="95">
        <v>15758.5</v>
      </c>
      <c r="H1730" s="95">
        <v>15758.5</v>
      </c>
      <c r="I1730" s="95">
        <v>15758.5</v>
      </c>
      <c r="J1730" s="94">
        <f t="shared" si="27"/>
        <v>100</v>
      </c>
    </row>
    <row r="1731" spans="1:10">
      <c r="A1731" s="89" t="s">
        <v>779</v>
      </c>
      <c r="B1731" s="90">
        <v>930</v>
      </c>
      <c r="C1731" s="91">
        <v>12</v>
      </c>
      <c r="D1731" s="91">
        <v>2</v>
      </c>
      <c r="E1731" s="92" t="s">
        <v>868</v>
      </c>
      <c r="F1731" s="90" t="s">
        <v>780</v>
      </c>
      <c r="G1731" s="95">
        <v>1800</v>
      </c>
      <c r="H1731" s="95">
        <v>1800</v>
      </c>
      <c r="I1731" s="95">
        <v>1800</v>
      </c>
      <c r="J1731" s="94">
        <f t="shared" si="27"/>
        <v>100</v>
      </c>
    </row>
    <row r="1732" spans="1:10" ht="78.75">
      <c r="A1732" s="89" t="s">
        <v>1444</v>
      </c>
      <c r="B1732" s="90">
        <v>930</v>
      </c>
      <c r="C1732" s="91">
        <v>12</v>
      </c>
      <c r="D1732" s="91">
        <v>2</v>
      </c>
      <c r="E1732" s="92" t="s">
        <v>1120</v>
      </c>
      <c r="F1732" s="90" t="s">
        <v>724</v>
      </c>
      <c r="G1732" s="93">
        <v>23.1</v>
      </c>
      <c r="H1732" s="93">
        <v>23.1</v>
      </c>
      <c r="I1732" s="93">
        <v>23.1</v>
      </c>
      <c r="J1732" s="94">
        <f t="shared" si="27"/>
        <v>100</v>
      </c>
    </row>
    <row r="1733" spans="1:10">
      <c r="A1733" s="89" t="s">
        <v>735</v>
      </c>
      <c r="B1733" s="90">
        <v>930</v>
      </c>
      <c r="C1733" s="91">
        <v>12</v>
      </c>
      <c r="D1733" s="91">
        <v>2</v>
      </c>
      <c r="E1733" s="92" t="s">
        <v>1120</v>
      </c>
      <c r="F1733" s="90" t="s">
        <v>736</v>
      </c>
      <c r="G1733" s="95">
        <v>23.1</v>
      </c>
      <c r="H1733" s="95">
        <v>23.1</v>
      </c>
      <c r="I1733" s="95">
        <v>23.1</v>
      </c>
      <c r="J1733" s="94">
        <f t="shared" si="27"/>
        <v>100</v>
      </c>
    </row>
    <row r="1734" spans="1:10" ht="78.75">
      <c r="A1734" s="89" t="s">
        <v>1822</v>
      </c>
      <c r="B1734" s="90">
        <v>930</v>
      </c>
      <c r="C1734" s="91">
        <v>12</v>
      </c>
      <c r="D1734" s="91">
        <v>2</v>
      </c>
      <c r="E1734" s="92" t="s">
        <v>1823</v>
      </c>
      <c r="F1734" s="90" t="s">
        <v>724</v>
      </c>
      <c r="G1734" s="93">
        <v>5.8</v>
      </c>
      <c r="H1734" s="93">
        <v>5.8</v>
      </c>
      <c r="I1734" s="93">
        <v>5.8</v>
      </c>
      <c r="J1734" s="94">
        <f t="shared" si="27"/>
        <v>100</v>
      </c>
    </row>
    <row r="1735" spans="1:10">
      <c r="A1735" s="89" t="s">
        <v>735</v>
      </c>
      <c r="B1735" s="90">
        <v>930</v>
      </c>
      <c r="C1735" s="91">
        <v>12</v>
      </c>
      <c r="D1735" s="91">
        <v>2</v>
      </c>
      <c r="E1735" s="92" t="s">
        <v>1823</v>
      </c>
      <c r="F1735" s="90" t="s">
        <v>736</v>
      </c>
      <c r="G1735" s="95">
        <v>5.8</v>
      </c>
      <c r="H1735" s="95">
        <v>5.8</v>
      </c>
      <c r="I1735" s="95">
        <v>5.8</v>
      </c>
      <c r="J1735" s="94">
        <f t="shared" si="27"/>
        <v>100</v>
      </c>
    </row>
    <row r="1736" spans="1:10" ht="31.5">
      <c r="A1736" s="89" t="s">
        <v>1824</v>
      </c>
      <c r="B1736" s="90">
        <v>931</v>
      </c>
      <c r="C1736" s="91" t="s">
        <v>724</v>
      </c>
      <c r="D1736" s="91" t="s">
        <v>724</v>
      </c>
      <c r="E1736" s="92" t="s">
        <v>724</v>
      </c>
      <c r="F1736" s="90" t="s">
        <v>724</v>
      </c>
      <c r="G1736" s="93">
        <v>38767.1</v>
      </c>
      <c r="H1736" s="93">
        <v>38767.1</v>
      </c>
      <c r="I1736" s="93">
        <v>37054.300000000003</v>
      </c>
      <c r="J1736" s="94">
        <f t="shared" si="27"/>
        <v>95.6</v>
      </c>
    </row>
    <row r="1737" spans="1:10">
      <c r="A1737" s="89" t="s">
        <v>837</v>
      </c>
      <c r="B1737" s="90">
        <v>931</v>
      </c>
      <c r="C1737" s="91">
        <v>1</v>
      </c>
      <c r="D1737" s="91" t="s">
        <v>724</v>
      </c>
      <c r="E1737" s="92" t="s">
        <v>724</v>
      </c>
      <c r="F1737" s="90" t="s">
        <v>724</v>
      </c>
      <c r="G1737" s="93">
        <v>30965.599999999999</v>
      </c>
      <c r="H1737" s="93">
        <v>30965.599999999999</v>
      </c>
      <c r="I1737" s="93">
        <v>29252.799999999999</v>
      </c>
      <c r="J1737" s="94">
        <f t="shared" si="27"/>
        <v>94.5</v>
      </c>
    </row>
    <row r="1738" spans="1:10">
      <c r="A1738" s="89" t="s">
        <v>667</v>
      </c>
      <c r="B1738" s="90">
        <v>931</v>
      </c>
      <c r="C1738" s="91">
        <v>1</v>
      </c>
      <c r="D1738" s="91">
        <v>13</v>
      </c>
      <c r="E1738" s="92" t="s">
        <v>724</v>
      </c>
      <c r="F1738" s="90" t="s">
        <v>724</v>
      </c>
      <c r="G1738" s="93">
        <v>30965.599999999999</v>
      </c>
      <c r="H1738" s="93">
        <v>30965.599999999999</v>
      </c>
      <c r="I1738" s="93">
        <v>29252.799999999999</v>
      </c>
      <c r="J1738" s="94">
        <f t="shared" si="27"/>
        <v>94.5</v>
      </c>
    </row>
    <row r="1739" spans="1:10" ht="110.25">
      <c r="A1739" s="89" t="s">
        <v>1825</v>
      </c>
      <c r="B1739" s="90">
        <v>931</v>
      </c>
      <c r="C1739" s="91">
        <v>1</v>
      </c>
      <c r="D1739" s="91">
        <v>13</v>
      </c>
      <c r="E1739" s="92" t="s">
        <v>1826</v>
      </c>
      <c r="F1739" s="90" t="s">
        <v>724</v>
      </c>
      <c r="G1739" s="93">
        <v>18709.8</v>
      </c>
      <c r="H1739" s="93">
        <v>18709.8</v>
      </c>
      <c r="I1739" s="93">
        <v>18377.900000000001</v>
      </c>
      <c r="J1739" s="94">
        <f t="shared" si="27"/>
        <v>98.2</v>
      </c>
    </row>
    <row r="1740" spans="1:10" ht="31.5">
      <c r="A1740" s="89" t="s">
        <v>788</v>
      </c>
      <c r="B1740" s="90">
        <v>931</v>
      </c>
      <c r="C1740" s="91">
        <v>1</v>
      </c>
      <c r="D1740" s="91">
        <v>13</v>
      </c>
      <c r="E1740" s="92" t="s">
        <v>1826</v>
      </c>
      <c r="F1740" s="90" t="s">
        <v>789</v>
      </c>
      <c r="G1740" s="95">
        <v>16593.099999999999</v>
      </c>
      <c r="H1740" s="95">
        <v>16593.099999999999</v>
      </c>
      <c r="I1740" s="95">
        <v>16345.2</v>
      </c>
      <c r="J1740" s="94">
        <f t="shared" si="27"/>
        <v>98.5</v>
      </c>
    </row>
    <row r="1741" spans="1:10" ht="31.5">
      <c r="A1741" s="89" t="s">
        <v>790</v>
      </c>
      <c r="B1741" s="90">
        <v>931</v>
      </c>
      <c r="C1741" s="91">
        <v>1</v>
      </c>
      <c r="D1741" s="91">
        <v>13</v>
      </c>
      <c r="E1741" s="92" t="s">
        <v>1826</v>
      </c>
      <c r="F1741" s="90" t="s">
        <v>791</v>
      </c>
      <c r="G1741" s="95">
        <v>112</v>
      </c>
      <c r="H1741" s="95">
        <v>112</v>
      </c>
      <c r="I1741" s="95">
        <v>58.5</v>
      </c>
      <c r="J1741" s="94">
        <f t="shared" si="27"/>
        <v>52.2</v>
      </c>
    </row>
    <row r="1742" spans="1:10" ht="31.5">
      <c r="A1742" s="89" t="s">
        <v>792</v>
      </c>
      <c r="B1742" s="90">
        <v>931</v>
      </c>
      <c r="C1742" s="91">
        <v>1</v>
      </c>
      <c r="D1742" s="91">
        <v>13</v>
      </c>
      <c r="E1742" s="92" t="s">
        <v>1826</v>
      </c>
      <c r="F1742" s="90" t="s">
        <v>793</v>
      </c>
      <c r="G1742" s="95">
        <v>220</v>
      </c>
      <c r="H1742" s="95">
        <v>220</v>
      </c>
      <c r="I1742" s="95">
        <v>220</v>
      </c>
      <c r="J1742" s="94">
        <f t="shared" si="27"/>
        <v>100</v>
      </c>
    </row>
    <row r="1743" spans="1:10" ht="31.5">
      <c r="A1743" s="89" t="s">
        <v>740</v>
      </c>
      <c r="B1743" s="90">
        <v>931</v>
      </c>
      <c r="C1743" s="91">
        <v>1</v>
      </c>
      <c r="D1743" s="91">
        <v>13</v>
      </c>
      <c r="E1743" s="92" t="s">
        <v>1826</v>
      </c>
      <c r="F1743" s="90" t="s">
        <v>741</v>
      </c>
      <c r="G1743" s="95">
        <v>1732.7</v>
      </c>
      <c r="H1743" s="95">
        <v>1732.7</v>
      </c>
      <c r="I1743" s="95">
        <v>1725.2</v>
      </c>
      <c r="J1743" s="94">
        <f t="shared" si="27"/>
        <v>99.6</v>
      </c>
    </row>
    <row r="1744" spans="1:10">
      <c r="A1744" s="89" t="s">
        <v>796</v>
      </c>
      <c r="B1744" s="90">
        <v>931</v>
      </c>
      <c r="C1744" s="91">
        <v>1</v>
      </c>
      <c r="D1744" s="91">
        <v>13</v>
      </c>
      <c r="E1744" s="92" t="s">
        <v>1826</v>
      </c>
      <c r="F1744" s="90" t="s">
        <v>797</v>
      </c>
      <c r="G1744" s="95">
        <v>15</v>
      </c>
      <c r="H1744" s="95">
        <v>15</v>
      </c>
      <c r="I1744" s="95">
        <v>15</v>
      </c>
      <c r="J1744" s="94">
        <f t="shared" si="27"/>
        <v>100</v>
      </c>
    </row>
    <row r="1745" spans="1:10">
      <c r="A1745" s="96" t="s">
        <v>1452</v>
      </c>
      <c r="B1745" s="90">
        <v>931</v>
      </c>
      <c r="C1745" s="91">
        <v>1</v>
      </c>
      <c r="D1745" s="91">
        <v>13</v>
      </c>
      <c r="E1745" s="92" t="s">
        <v>1826</v>
      </c>
      <c r="F1745" s="90" t="s">
        <v>798</v>
      </c>
      <c r="G1745" s="95">
        <v>37</v>
      </c>
      <c r="H1745" s="95">
        <v>37</v>
      </c>
      <c r="I1745" s="95">
        <v>14</v>
      </c>
      <c r="J1745" s="94">
        <f t="shared" si="27"/>
        <v>37.799999999999997</v>
      </c>
    </row>
    <row r="1746" spans="1:10" ht="63">
      <c r="A1746" s="89" t="s">
        <v>1827</v>
      </c>
      <c r="B1746" s="90">
        <v>931</v>
      </c>
      <c r="C1746" s="91">
        <v>1</v>
      </c>
      <c r="D1746" s="91">
        <v>13</v>
      </c>
      <c r="E1746" s="92" t="s">
        <v>1828</v>
      </c>
      <c r="F1746" s="90"/>
      <c r="G1746" s="93">
        <v>2665</v>
      </c>
      <c r="H1746" s="93">
        <v>2665</v>
      </c>
      <c r="I1746" s="93">
        <v>2641.3</v>
      </c>
      <c r="J1746" s="94">
        <f t="shared" si="27"/>
        <v>99.1</v>
      </c>
    </row>
    <row r="1747" spans="1:10" ht="31.5">
      <c r="A1747" s="89" t="s">
        <v>788</v>
      </c>
      <c r="B1747" s="90">
        <v>931</v>
      </c>
      <c r="C1747" s="91">
        <v>1</v>
      </c>
      <c r="D1747" s="91">
        <v>13</v>
      </c>
      <c r="E1747" s="92" t="s">
        <v>1828</v>
      </c>
      <c r="F1747" s="90" t="s">
        <v>789</v>
      </c>
      <c r="G1747" s="95">
        <v>2075.6</v>
      </c>
      <c r="H1747" s="95">
        <v>2075.6</v>
      </c>
      <c r="I1747" s="95">
        <v>2068.9</v>
      </c>
      <c r="J1747" s="94">
        <f t="shared" si="27"/>
        <v>99.7</v>
      </c>
    </row>
    <row r="1748" spans="1:10" ht="31.5">
      <c r="A1748" s="89" t="s">
        <v>790</v>
      </c>
      <c r="B1748" s="90">
        <v>931</v>
      </c>
      <c r="C1748" s="91">
        <v>1</v>
      </c>
      <c r="D1748" s="91">
        <v>13</v>
      </c>
      <c r="E1748" s="92" t="s">
        <v>1828</v>
      </c>
      <c r="F1748" s="90" t="s">
        <v>791</v>
      </c>
      <c r="G1748" s="95">
        <v>58</v>
      </c>
      <c r="H1748" s="95">
        <v>58</v>
      </c>
      <c r="I1748" s="95">
        <v>58</v>
      </c>
      <c r="J1748" s="94">
        <f t="shared" si="27"/>
        <v>100</v>
      </c>
    </row>
    <row r="1749" spans="1:10" ht="31.5">
      <c r="A1749" s="89" t="s">
        <v>792</v>
      </c>
      <c r="B1749" s="90">
        <v>931</v>
      </c>
      <c r="C1749" s="91">
        <v>1</v>
      </c>
      <c r="D1749" s="91">
        <v>13</v>
      </c>
      <c r="E1749" s="92" t="s">
        <v>1828</v>
      </c>
      <c r="F1749" s="90" t="s">
        <v>793</v>
      </c>
      <c r="G1749" s="95">
        <v>310.10000000000002</v>
      </c>
      <c r="H1749" s="95">
        <v>310.10000000000002</v>
      </c>
      <c r="I1749" s="95">
        <v>310.10000000000002</v>
      </c>
      <c r="J1749" s="94">
        <f t="shared" si="27"/>
        <v>100</v>
      </c>
    </row>
    <row r="1750" spans="1:10" ht="31.5">
      <c r="A1750" s="89" t="s">
        <v>740</v>
      </c>
      <c r="B1750" s="90">
        <v>931</v>
      </c>
      <c r="C1750" s="91">
        <v>1</v>
      </c>
      <c r="D1750" s="91">
        <v>13</v>
      </c>
      <c r="E1750" s="92" t="s">
        <v>1828</v>
      </c>
      <c r="F1750" s="90" t="s">
        <v>741</v>
      </c>
      <c r="G1750" s="95">
        <v>189.9</v>
      </c>
      <c r="H1750" s="95">
        <v>189.9</v>
      </c>
      <c r="I1750" s="95">
        <v>189.9</v>
      </c>
      <c r="J1750" s="94">
        <f t="shared" si="27"/>
        <v>100</v>
      </c>
    </row>
    <row r="1751" spans="1:10">
      <c r="A1751" s="89" t="s">
        <v>796</v>
      </c>
      <c r="B1751" s="90">
        <v>931</v>
      </c>
      <c r="C1751" s="91">
        <v>1</v>
      </c>
      <c r="D1751" s="91">
        <v>13</v>
      </c>
      <c r="E1751" s="92" t="s">
        <v>1828</v>
      </c>
      <c r="F1751" s="90" t="s">
        <v>797</v>
      </c>
      <c r="G1751" s="95">
        <v>25.6</v>
      </c>
      <c r="H1751" s="95">
        <v>25.6</v>
      </c>
      <c r="I1751" s="95">
        <v>13.8</v>
      </c>
      <c r="J1751" s="94">
        <f t="shared" si="27"/>
        <v>53.9</v>
      </c>
    </row>
    <row r="1752" spans="1:10">
      <c r="A1752" s="96" t="s">
        <v>1452</v>
      </c>
      <c r="B1752" s="90">
        <v>931</v>
      </c>
      <c r="C1752" s="91">
        <v>1</v>
      </c>
      <c r="D1752" s="91">
        <v>13</v>
      </c>
      <c r="E1752" s="92" t="s">
        <v>1828</v>
      </c>
      <c r="F1752" s="90" t="s">
        <v>798</v>
      </c>
      <c r="G1752" s="95">
        <v>5.8</v>
      </c>
      <c r="H1752" s="95">
        <v>5.8</v>
      </c>
      <c r="I1752" s="95">
        <v>0.6</v>
      </c>
      <c r="J1752" s="94">
        <f t="shared" si="27"/>
        <v>10.3</v>
      </c>
    </row>
    <row r="1753" spans="1:10" ht="47.25">
      <c r="A1753" s="89" t="s">
        <v>1829</v>
      </c>
      <c r="B1753" s="90">
        <v>931</v>
      </c>
      <c r="C1753" s="91">
        <v>1</v>
      </c>
      <c r="D1753" s="91">
        <v>13</v>
      </c>
      <c r="E1753" s="92" t="s">
        <v>1229</v>
      </c>
      <c r="F1753" s="90" t="s">
        <v>724</v>
      </c>
      <c r="G1753" s="93">
        <v>9557.2000000000007</v>
      </c>
      <c r="H1753" s="93">
        <v>9557.2000000000007</v>
      </c>
      <c r="I1753" s="93">
        <v>8200.6</v>
      </c>
      <c r="J1753" s="94">
        <f t="shared" si="27"/>
        <v>85.8</v>
      </c>
    </row>
    <row r="1754" spans="1:10" ht="31.5">
      <c r="A1754" s="89" t="s">
        <v>801</v>
      </c>
      <c r="B1754" s="90">
        <v>931</v>
      </c>
      <c r="C1754" s="91">
        <v>1</v>
      </c>
      <c r="D1754" s="91">
        <v>13</v>
      </c>
      <c r="E1754" s="92" t="s">
        <v>1229</v>
      </c>
      <c r="F1754" s="90" t="s">
        <v>802</v>
      </c>
      <c r="G1754" s="95">
        <v>3994.1</v>
      </c>
      <c r="H1754" s="95">
        <v>3994.1</v>
      </c>
      <c r="I1754" s="95">
        <v>3971.8</v>
      </c>
      <c r="J1754" s="94">
        <f t="shared" si="27"/>
        <v>99.4</v>
      </c>
    </row>
    <row r="1755" spans="1:10" ht="31.5">
      <c r="A1755" s="89" t="s">
        <v>803</v>
      </c>
      <c r="B1755" s="90">
        <v>931</v>
      </c>
      <c r="C1755" s="91">
        <v>1</v>
      </c>
      <c r="D1755" s="91">
        <v>13</v>
      </c>
      <c r="E1755" s="92" t="s">
        <v>1229</v>
      </c>
      <c r="F1755" s="90" t="s">
        <v>804</v>
      </c>
      <c r="G1755" s="95">
        <v>27.9</v>
      </c>
      <c r="H1755" s="95">
        <v>27.9</v>
      </c>
      <c r="I1755" s="95">
        <v>27.9</v>
      </c>
      <c r="J1755" s="94">
        <f t="shared" si="27"/>
        <v>100</v>
      </c>
    </row>
    <row r="1756" spans="1:10" ht="31.5">
      <c r="A1756" s="89" t="s">
        <v>792</v>
      </c>
      <c r="B1756" s="90">
        <v>931</v>
      </c>
      <c r="C1756" s="91">
        <v>1</v>
      </c>
      <c r="D1756" s="91">
        <v>13</v>
      </c>
      <c r="E1756" s="92" t="s">
        <v>1229</v>
      </c>
      <c r="F1756" s="90" t="s">
        <v>793</v>
      </c>
      <c r="G1756" s="95">
        <v>668.2</v>
      </c>
      <c r="H1756" s="95">
        <v>668.2</v>
      </c>
      <c r="I1756" s="95">
        <v>667</v>
      </c>
      <c r="J1756" s="94">
        <f t="shared" si="27"/>
        <v>99.8</v>
      </c>
    </row>
    <row r="1757" spans="1:10" ht="31.5">
      <c r="A1757" s="89" t="s">
        <v>1167</v>
      </c>
      <c r="B1757" s="90">
        <v>931</v>
      </c>
      <c r="C1757" s="91">
        <v>1</v>
      </c>
      <c r="D1757" s="91">
        <v>13</v>
      </c>
      <c r="E1757" s="92" t="s">
        <v>1229</v>
      </c>
      <c r="F1757" s="90" t="s">
        <v>1168</v>
      </c>
      <c r="G1757" s="95">
        <v>1358.5</v>
      </c>
      <c r="H1757" s="95">
        <v>1358.5</v>
      </c>
      <c r="I1757" s="95">
        <v>118.9</v>
      </c>
      <c r="J1757" s="94">
        <f t="shared" si="27"/>
        <v>8.8000000000000007</v>
      </c>
    </row>
    <row r="1758" spans="1:10" ht="31.5">
      <c r="A1758" s="89" t="s">
        <v>740</v>
      </c>
      <c r="B1758" s="90">
        <v>931</v>
      </c>
      <c r="C1758" s="91">
        <v>1</v>
      </c>
      <c r="D1758" s="91">
        <v>13</v>
      </c>
      <c r="E1758" s="92" t="s">
        <v>1229</v>
      </c>
      <c r="F1758" s="90" t="s">
        <v>741</v>
      </c>
      <c r="G1758" s="95">
        <v>2647.6</v>
      </c>
      <c r="H1758" s="95">
        <v>2647.6</v>
      </c>
      <c r="I1758" s="95">
        <v>2595.6</v>
      </c>
      <c r="J1758" s="94">
        <f t="shared" si="27"/>
        <v>98</v>
      </c>
    </row>
    <row r="1759" spans="1:10">
      <c r="A1759" s="89" t="s">
        <v>796</v>
      </c>
      <c r="B1759" s="90">
        <v>931</v>
      </c>
      <c r="C1759" s="91">
        <v>1</v>
      </c>
      <c r="D1759" s="91">
        <v>13</v>
      </c>
      <c r="E1759" s="92" t="s">
        <v>1229</v>
      </c>
      <c r="F1759" s="90" t="s">
        <v>797</v>
      </c>
      <c r="G1759" s="95">
        <v>855.5</v>
      </c>
      <c r="H1759" s="95">
        <v>855.5</v>
      </c>
      <c r="I1759" s="95">
        <v>816.4</v>
      </c>
      <c r="J1759" s="94">
        <f t="shared" si="27"/>
        <v>95.4</v>
      </c>
    </row>
    <row r="1760" spans="1:10">
      <c r="A1760" s="96" t="s">
        <v>1452</v>
      </c>
      <c r="B1760" s="90">
        <v>931</v>
      </c>
      <c r="C1760" s="91">
        <v>1</v>
      </c>
      <c r="D1760" s="91">
        <v>13</v>
      </c>
      <c r="E1760" s="92" t="s">
        <v>1229</v>
      </c>
      <c r="F1760" s="90" t="s">
        <v>798</v>
      </c>
      <c r="G1760" s="95">
        <v>5.4</v>
      </c>
      <c r="H1760" s="95">
        <v>5.4</v>
      </c>
      <c r="I1760" s="95">
        <v>3</v>
      </c>
      <c r="J1760" s="94">
        <f t="shared" si="27"/>
        <v>55.6</v>
      </c>
    </row>
    <row r="1761" spans="1:10" ht="31.5">
      <c r="A1761" s="89" t="s">
        <v>1461</v>
      </c>
      <c r="B1761" s="90">
        <v>931</v>
      </c>
      <c r="C1761" s="91">
        <v>1</v>
      </c>
      <c r="D1761" s="91">
        <v>13</v>
      </c>
      <c r="E1761" s="92" t="s">
        <v>836</v>
      </c>
      <c r="F1761" s="90" t="s">
        <v>724</v>
      </c>
      <c r="G1761" s="93">
        <v>33.6</v>
      </c>
      <c r="H1761" s="93">
        <v>33.6</v>
      </c>
      <c r="I1761" s="93">
        <v>33</v>
      </c>
      <c r="J1761" s="94">
        <f t="shared" si="27"/>
        <v>98.2</v>
      </c>
    </row>
    <row r="1762" spans="1:10" ht="94.5">
      <c r="A1762" s="89" t="s">
        <v>828</v>
      </c>
      <c r="B1762" s="90">
        <v>931</v>
      </c>
      <c r="C1762" s="91">
        <v>1</v>
      </c>
      <c r="D1762" s="91">
        <v>13</v>
      </c>
      <c r="E1762" s="92" t="s">
        <v>836</v>
      </c>
      <c r="F1762" s="90" t="s">
        <v>829</v>
      </c>
      <c r="G1762" s="95">
        <v>33.6</v>
      </c>
      <c r="H1762" s="95">
        <v>33.6</v>
      </c>
      <c r="I1762" s="95">
        <v>33</v>
      </c>
      <c r="J1762" s="94">
        <f t="shared" si="27"/>
        <v>98.2</v>
      </c>
    </row>
    <row r="1763" spans="1:10">
      <c r="A1763" s="89" t="s">
        <v>725</v>
      </c>
      <c r="B1763" s="90">
        <v>931</v>
      </c>
      <c r="C1763" s="91">
        <v>7</v>
      </c>
      <c r="D1763" s="91" t="s">
        <v>724</v>
      </c>
      <c r="E1763" s="92" t="s">
        <v>724</v>
      </c>
      <c r="F1763" s="90" t="s">
        <v>724</v>
      </c>
      <c r="G1763" s="93">
        <v>20</v>
      </c>
      <c r="H1763" s="93">
        <v>20</v>
      </c>
      <c r="I1763" s="93">
        <v>20</v>
      </c>
      <c r="J1763" s="94">
        <f>I1763*100/H1763</f>
        <v>100</v>
      </c>
    </row>
    <row r="1764" spans="1:10" ht="31.5">
      <c r="A1764" s="89" t="s">
        <v>695</v>
      </c>
      <c r="B1764" s="90">
        <v>931</v>
      </c>
      <c r="C1764" s="91">
        <v>7</v>
      </c>
      <c r="D1764" s="91">
        <v>5</v>
      </c>
      <c r="E1764" s="92" t="s">
        <v>724</v>
      </c>
      <c r="F1764" s="90" t="s">
        <v>724</v>
      </c>
      <c r="G1764" s="93">
        <v>20</v>
      </c>
      <c r="H1764" s="93">
        <v>20</v>
      </c>
      <c r="I1764" s="93">
        <v>20</v>
      </c>
      <c r="J1764" s="94">
        <f>I1764*100/H1764</f>
        <v>100</v>
      </c>
    </row>
    <row r="1765" spans="1:10">
      <c r="A1765" s="105" t="s">
        <v>1830</v>
      </c>
      <c r="B1765" s="90">
        <v>931</v>
      </c>
      <c r="C1765" s="91">
        <v>7</v>
      </c>
      <c r="D1765" s="91">
        <v>5</v>
      </c>
      <c r="E1765" s="92" t="s">
        <v>1831</v>
      </c>
      <c r="F1765" s="90"/>
      <c r="G1765" s="93">
        <v>20</v>
      </c>
      <c r="H1765" s="93">
        <v>20</v>
      </c>
      <c r="I1765" s="93">
        <v>20</v>
      </c>
      <c r="J1765" s="94">
        <f>I1765*100/H1765</f>
        <v>100</v>
      </c>
    </row>
    <row r="1766" spans="1:10" ht="31.5">
      <c r="A1766" s="89" t="s">
        <v>740</v>
      </c>
      <c r="B1766" s="90">
        <v>931</v>
      </c>
      <c r="C1766" s="91">
        <v>7</v>
      </c>
      <c r="D1766" s="91">
        <v>5</v>
      </c>
      <c r="E1766" s="92" t="s">
        <v>1831</v>
      </c>
      <c r="F1766" s="90" t="s">
        <v>741</v>
      </c>
      <c r="G1766" s="95">
        <v>20</v>
      </c>
      <c r="H1766" s="95">
        <v>20</v>
      </c>
      <c r="I1766" s="95">
        <v>20</v>
      </c>
      <c r="J1766" s="94">
        <f>I1766*100/H1766</f>
        <v>100</v>
      </c>
    </row>
    <row r="1767" spans="1:10">
      <c r="A1767" s="89" t="s">
        <v>1462</v>
      </c>
      <c r="B1767" s="90">
        <v>931</v>
      </c>
      <c r="C1767" s="91" t="s">
        <v>724</v>
      </c>
      <c r="D1767" s="91"/>
      <c r="E1767" s="92"/>
      <c r="F1767" s="90"/>
      <c r="G1767" s="93">
        <v>7781.5</v>
      </c>
      <c r="H1767" s="93">
        <v>7781.5</v>
      </c>
      <c r="I1767" s="93">
        <v>7781.5</v>
      </c>
      <c r="J1767" s="94">
        <f t="shared" ref="J1767:J1772" si="28">I1767*100/H1767</f>
        <v>100</v>
      </c>
    </row>
    <row r="1768" spans="1:10">
      <c r="A1768" s="89" t="s">
        <v>837</v>
      </c>
      <c r="B1768" s="90">
        <v>931</v>
      </c>
      <c r="C1768" s="91">
        <v>1</v>
      </c>
      <c r="D1768" s="91"/>
      <c r="E1768" s="92"/>
      <c r="F1768" s="90"/>
      <c r="G1768" s="93">
        <v>7781.5</v>
      </c>
      <c r="H1768" s="93">
        <v>7781.5</v>
      </c>
      <c r="I1768" s="93">
        <v>7781.5</v>
      </c>
      <c r="J1768" s="94">
        <f t="shared" si="28"/>
        <v>100</v>
      </c>
    </row>
    <row r="1769" spans="1:10">
      <c r="A1769" s="89" t="s">
        <v>667</v>
      </c>
      <c r="B1769" s="90">
        <v>931</v>
      </c>
      <c r="C1769" s="91">
        <v>1</v>
      </c>
      <c r="D1769" s="91">
        <v>13</v>
      </c>
      <c r="E1769" s="92"/>
      <c r="F1769" s="90"/>
      <c r="G1769" s="93">
        <v>7781.5</v>
      </c>
      <c r="H1769" s="93">
        <v>7781.5</v>
      </c>
      <c r="I1769" s="93">
        <v>7781.5</v>
      </c>
      <c r="J1769" s="94">
        <f t="shared" si="28"/>
        <v>100</v>
      </c>
    </row>
    <row r="1770" spans="1:10" ht="47.25">
      <c r="A1770" s="89" t="s">
        <v>1832</v>
      </c>
      <c r="B1770" s="90">
        <v>931</v>
      </c>
      <c r="C1770" s="91">
        <v>1</v>
      </c>
      <c r="D1770" s="91">
        <v>13</v>
      </c>
      <c r="E1770" s="92" t="s">
        <v>1833</v>
      </c>
      <c r="F1770" s="90" t="s">
        <v>724</v>
      </c>
      <c r="G1770" s="93">
        <v>7781.5</v>
      </c>
      <c r="H1770" s="93">
        <v>7781.5</v>
      </c>
      <c r="I1770" s="93">
        <v>7781.5</v>
      </c>
      <c r="J1770" s="94">
        <f t="shared" si="28"/>
        <v>100</v>
      </c>
    </row>
    <row r="1771" spans="1:10">
      <c r="A1771" s="89" t="s">
        <v>913</v>
      </c>
      <c r="B1771" s="90">
        <v>931</v>
      </c>
      <c r="C1771" s="91">
        <v>1</v>
      </c>
      <c r="D1771" s="91">
        <v>13</v>
      </c>
      <c r="E1771" s="92" t="s">
        <v>1833</v>
      </c>
      <c r="F1771" s="90" t="s">
        <v>914</v>
      </c>
      <c r="G1771" s="95">
        <v>7781.5</v>
      </c>
      <c r="H1771" s="95">
        <v>7781.5</v>
      </c>
      <c r="I1771" s="95">
        <v>7781.5</v>
      </c>
      <c r="J1771" s="94">
        <f t="shared" si="28"/>
        <v>100</v>
      </c>
    </row>
    <row r="1772" spans="1:10" ht="16.5" thickBot="1">
      <c r="A1772" s="106" t="s">
        <v>1834</v>
      </c>
      <c r="B1772" s="107"/>
      <c r="C1772" s="107"/>
      <c r="D1772" s="107"/>
      <c r="E1772" s="107"/>
      <c r="F1772" s="107"/>
      <c r="G1772" s="108">
        <v>16829321.699999999</v>
      </c>
      <c r="H1772" s="108">
        <v>16860567.600000001</v>
      </c>
      <c r="I1772" s="108">
        <v>15590742.699999999</v>
      </c>
      <c r="J1772" s="109">
        <f t="shared" si="28"/>
        <v>92.5</v>
      </c>
    </row>
    <row r="1773" spans="1:10">
      <c r="A1773" s="110"/>
      <c r="B1773" s="63"/>
      <c r="C1773" s="63"/>
      <c r="D1773" s="63"/>
      <c r="E1773" s="63"/>
      <c r="F1773" s="63"/>
    </row>
    <row r="1774" spans="1:10">
      <c r="A1774" s="62"/>
      <c r="B1774" s="63"/>
      <c r="C1774" s="63"/>
      <c r="D1774" s="63"/>
      <c r="E1774" s="63"/>
      <c r="F1774" s="63"/>
    </row>
  </sheetData>
  <mergeCells count="10">
    <mergeCell ref="B10:F10"/>
    <mergeCell ref="B8:F8"/>
    <mergeCell ref="E1:J1"/>
    <mergeCell ref="E2:J2"/>
    <mergeCell ref="A5:J5"/>
    <mergeCell ref="A8:A9"/>
    <mergeCell ref="G8:G9"/>
    <mergeCell ref="H8:H9"/>
    <mergeCell ref="I8:I9"/>
    <mergeCell ref="J8:J9"/>
  </mergeCells>
  <pageMargins left="0.98425196850393704" right="0.59055118110236227" top="0.59055118110236227" bottom="0.59055118110236227" header="0.31496062992125984" footer="0.31496062992125984"/>
  <pageSetup paperSize="9" scale="61" firstPageNumber="99" fitToHeight="85" orientation="portrait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tabSelected="1" workbookViewId="0">
      <selection activeCell="B6" sqref="B6"/>
    </sheetView>
  </sheetViews>
  <sheetFormatPr defaultRowHeight="12.75"/>
  <cols>
    <col min="1" max="1" width="68.7109375" customWidth="1"/>
    <col min="2" max="2" width="30.7109375" style="16" customWidth="1"/>
    <col min="3" max="3" width="28.7109375" hidden="1" customWidth="1"/>
    <col min="4" max="4" width="19.28515625" customWidth="1"/>
    <col min="5" max="5" width="18.85546875" hidden="1" customWidth="1"/>
  </cols>
  <sheetData>
    <row r="1" spans="1:6" ht="16.5">
      <c r="A1" s="15"/>
      <c r="B1" s="30" t="s">
        <v>1410</v>
      </c>
      <c r="C1" s="30"/>
      <c r="D1" s="30"/>
      <c r="E1" s="30"/>
      <c r="F1" s="17"/>
    </row>
    <row r="2" spans="1:6" ht="57" customHeight="1">
      <c r="A2" s="15"/>
      <c r="B2" s="31" t="s">
        <v>1415</v>
      </c>
      <c r="C2" s="31"/>
      <c r="D2" s="31"/>
      <c r="E2" s="31"/>
      <c r="F2" s="17"/>
    </row>
    <row r="3" spans="1:6" ht="18.75">
      <c r="A3" s="15"/>
      <c r="D3" s="28"/>
      <c r="E3" s="28"/>
    </row>
    <row r="4" spans="1:6" ht="81" customHeight="1">
      <c r="A4" s="29" t="s">
        <v>1417</v>
      </c>
      <c r="B4" s="29"/>
      <c r="C4" s="29"/>
      <c r="D4" s="29"/>
      <c r="E4" s="29"/>
    </row>
    <row r="5" spans="1:6" ht="15.75">
      <c r="A5" s="33"/>
      <c r="B5" s="33"/>
      <c r="C5" s="33"/>
      <c r="D5" s="34"/>
      <c r="E5" s="34" t="s">
        <v>645</v>
      </c>
    </row>
    <row r="6" spans="1:6" ht="78.75">
      <c r="A6" s="35" t="s">
        <v>1418</v>
      </c>
      <c r="B6" s="36" t="s">
        <v>392</v>
      </c>
      <c r="C6" s="37" t="s">
        <v>1419</v>
      </c>
      <c r="D6" s="38" t="s">
        <v>394</v>
      </c>
      <c r="E6" s="39" t="s">
        <v>1420</v>
      </c>
    </row>
    <row r="7" spans="1:6" ht="15.75">
      <c r="A7" s="35">
        <v>1</v>
      </c>
      <c r="B7" s="36">
        <v>2</v>
      </c>
      <c r="C7" s="37">
        <v>3</v>
      </c>
      <c r="D7" s="40">
        <v>4</v>
      </c>
      <c r="E7" s="39">
        <v>5</v>
      </c>
    </row>
    <row r="8" spans="1:6" ht="15.75">
      <c r="A8" s="41" t="s">
        <v>1355</v>
      </c>
      <c r="B8" s="42"/>
      <c r="C8" s="43">
        <v>-1924716.8</v>
      </c>
      <c r="D8" s="43">
        <v>-540742.6</v>
      </c>
      <c r="E8" s="44"/>
    </row>
    <row r="9" spans="1:6" ht="31.5">
      <c r="A9" s="45" t="s">
        <v>1421</v>
      </c>
      <c r="B9" s="46" t="s">
        <v>1356</v>
      </c>
      <c r="C9" s="47">
        <v>1924716.8</v>
      </c>
      <c r="D9" s="47">
        <v>540742.6</v>
      </c>
      <c r="E9" s="48"/>
    </row>
    <row r="10" spans="1:6" ht="15.75">
      <c r="A10" s="49" t="s">
        <v>400</v>
      </c>
      <c r="B10" s="50"/>
      <c r="C10" s="51"/>
      <c r="D10" s="51"/>
      <c r="E10" s="44"/>
    </row>
    <row r="11" spans="1:6" ht="31.5">
      <c r="A11" s="45" t="s">
        <v>1357</v>
      </c>
      <c r="B11" s="46" t="s">
        <v>1358</v>
      </c>
      <c r="C11" s="52">
        <v>1924716.8</v>
      </c>
      <c r="D11" s="52">
        <v>581338.30000000005</v>
      </c>
      <c r="E11" s="53">
        <v>30.2</v>
      </c>
    </row>
    <row r="12" spans="1:6" ht="31.5">
      <c r="A12" s="45" t="s">
        <v>1359</v>
      </c>
      <c r="B12" s="46" t="s">
        <v>1360</v>
      </c>
      <c r="C12" s="52">
        <v>-466882</v>
      </c>
      <c r="D12" s="52">
        <v>-543000</v>
      </c>
      <c r="E12" s="53">
        <v>116.3</v>
      </c>
    </row>
    <row r="13" spans="1:6" ht="31.5">
      <c r="A13" s="49" t="s">
        <v>1361</v>
      </c>
      <c r="B13" s="54" t="s">
        <v>1362</v>
      </c>
      <c r="C13" s="51">
        <v>553378</v>
      </c>
      <c r="D13" s="51">
        <v>477260</v>
      </c>
      <c r="E13" s="55">
        <v>86.2</v>
      </c>
    </row>
    <row r="14" spans="1:6" ht="47.25">
      <c r="A14" s="49" t="s">
        <v>1363</v>
      </c>
      <c r="B14" s="54" t="s">
        <v>1422</v>
      </c>
      <c r="C14" s="51">
        <v>553378</v>
      </c>
      <c r="D14" s="51">
        <v>477260</v>
      </c>
      <c r="E14" s="55">
        <v>86.2</v>
      </c>
    </row>
    <row r="15" spans="1:6" ht="31.5">
      <c r="A15" s="49" t="s">
        <v>1364</v>
      </c>
      <c r="B15" s="54" t="s">
        <v>1365</v>
      </c>
      <c r="C15" s="51">
        <v>1020260</v>
      </c>
      <c r="D15" s="51">
        <v>1020260</v>
      </c>
      <c r="E15" s="55">
        <v>100</v>
      </c>
    </row>
    <row r="16" spans="1:6" ht="31.5">
      <c r="A16" s="49" t="s">
        <v>1366</v>
      </c>
      <c r="B16" s="54" t="s">
        <v>1367</v>
      </c>
      <c r="C16" s="51">
        <v>1020260</v>
      </c>
      <c r="D16" s="51">
        <v>1020260</v>
      </c>
      <c r="E16" s="55">
        <v>100</v>
      </c>
    </row>
    <row r="17" spans="1:5" ht="31.5">
      <c r="A17" s="45" t="s">
        <v>1368</v>
      </c>
      <c r="B17" s="46" t="s">
        <v>1369</v>
      </c>
      <c r="C17" s="52">
        <v>466472</v>
      </c>
      <c r="D17" s="52">
        <v>466472</v>
      </c>
      <c r="E17" s="53">
        <v>100</v>
      </c>
    </row>
    <row r="18" spans="1:5" ht="31.5">
      <c r="A18" s="49" t="s">
        <v>1370</v>
      </c>
      <c r="B18" s="54" t="s">
        <v>1371</v>
      </c>
      <c r="C18" s="51">
        <v>466472</v>
      </c>
      <c r="D18" s="51">
        <v>466472</v>
      </c>
      <c r="E18" s="55">
        <v>100</v>
      </c>
    </row>
    <row r="19" spans="1:5" ht="31.5">
      <c r="A19" s="49" t="s">
        <v>1372</v>
      </c>
      <c r="B19" s="54" t="s">
        <v>1373</v>
      </c>
      <c r="C19" s="51">
        <v>760260</v>
      </c>
      <c r="D19" s="51">
        <v>760260</v>
      </c>
      <c r="E19" s="55">
        <v>100</v>
      </c>
    </row>
    <row r="20" spans="1:5" ht="47.25">
      <c r="A20" s="49" t="s">
        <v>1374</v>
      </c>
      <c r="B20" s="54" t="s">
        <v>1375</v>
      </c>
      <c r="C20" s="51">
        <v>760260</v>
      </c>
      <c r="D20" s="51">
        <v>760260</v>
      </c>
      <c r="E20" s="55">
        <v>100</v>
      </c>
    </row>
    <row r="21" spans="1:5" ht="47.25">
      <c r="A21" s="49" t="s">
        <v>1376</v>
      </c>
      <c r="B21" s="54" t="s">
        <v>1377</v>
      </c>
      <c r="C21" s="51">
        <v>293788</v>
      </c>
      <c r="D21" s="51">
        <v>293788</v>
      </c>
      <c r="E21" s="55">
        <v>100</v>
      </c>
    </row>
    <row r="22" spans="1:5" ht="47.25">
      <c r="A22" s="49" t="s">
        <v>1378</v>
      </c>
      <c r="B22" s="54" t="s">
        <v>1379</v>
      </c>
      <c r="C22" s="51">
        <v>293788</v>
      </c>
      <c r="D22" s="51">
        <v>293788</v>
      </c>
      <c r="E22" s="55">
        <v>100</v>
      </c>
    </row>
    <row r="23" spans="1:5" ht="31.5">
      <c r="A23" s="45" t="s">
        <v>1380</v>
      </c>
      <c r="B23" s="46" t="s">
        <v>1412</v>
      </c>
      <c r="C23" s="52">
        <v>410</v>
      </c>
      <c r="D23" s="52">
        <v>35932.300000000003</v>
      </c>
      <c r="E23" s="53">
        <v>8764</v>
      </c>
    </row>
    <row r="24" spans="1:5" ht="31.5">
      <c r="A24" s="45" t="s">
        <v>1381</v>
      </c>
      <c r="B24" s="46" t="s">
        <v>1382</v>
      </c>
      <c r="C24" s="52">
        <v>0</v>
      </c>
      <c r="D24" s="52">
        <v>0</v>
      </c>
      <c r="E24" s="53">
        <v>0</v>
      </c>
    </row>
    <row r="25" spans="1:5" ht="31.5">
      <c r="A25" s="49" t="s">
        <v>1383</v>
      </c>
      <c r="B25" s="54" t="s">
        <v>1384</v>
      </c>
      <c r="C25" s="51">
        <v>0</v>
      </c>
      <c r="D25" s="51">
        <v>0</v>
      </c>
      <c r="E25" s="55">
        <v>0</v>
      </c>
    </row>
    <row r="26" spans="1:5" ht="31.5">
      <c r="A26" s="49" t="s">
        <v>1413</v>
      </c>
      <c r="B26" s="54" t="s">
        <v>1385</v>
      </c>
      <c r="C26" s="51">
        <v>0</v>
      </c>
      <c r="D26" s="51">
        <v>0</v>
      </c>
      <c r="E26" s="55">
        <v>0</v>
      </c>
    </row>
    <row r="27" spans="1:5" ht="31.5">
      <c r="A27" s="45" t="s">
        <v>1386</v>
      </c>
      <c r="B27" s="46" t="s">
        <v>1387</v>
      </c>
      <c r="C27" s="52">
        <v>410</v>
      </c>
      <c r="D27" s="52">
        <v>7700</v>
      </c>
      <c r="E27" s="53">
        <v>1878</v>
      </c>
    </row>
    <row r="28" spans="1:5" ht="31.5">
      <c r="A28" s="49" t="s">
        <v>1388</v>
      </c>
      <c r="B28" s="54" t="s">
        <v>1389</v>
      </c>
      <c r="C28" s="51">
        <v>18410</v>
      </c>
      <c r="D28" s="51">
        <v>18410</v>
      </c>
      <c r="E28" s="55">
        <v>100</v>
      </c>
    </row>
    <row r="29" spans="1:5" ht="31.5">
      <c r="A29" s="49" t="s">
        <v>1390</v>
      </c>
      <c r="B29" s="54" t="s">
        <v>1391</v>
      </c>
      <c r="C29" s="51">
        <v>0</v>
      </c>
      <c r="D29" s="51">
        <v>0</v>
      </c>
      <c r="E29" s="55">
        <v>0</v>
      </c>
    </row>
    <row r="30" spans="1:5" ht="47.25">
      <c r="A30" s="49" t="s">
        <v>1392</v>
      </c>
      <c r="B30" s="54" t="s">
        <v>1393</v>
      </c>
      <c r="C30" s="51">
        <v>0</v>
      </c>
      <c r="D30" s="51">
        <v>0</v>
      </c>
      <c r="E30" s="55">
        <v>0</v>
      </c>
    </row>
    <row r="31" spans="1:5" ht="47.25">
      <c r="A31" s="49" t="s">
        <v>1394</v>
      </c>
      <c r="B31" s="54" t="s">
        <v>1395</v>
      </c>
      <c r="C31" s="51">
        <v>18410</v>
      </c>
      <c r="D31" s="51">
        <v>18410</v>
      </c>
      <c r="E31" s="55">
        <v>100</v>
      </c>
    </row>
    <row r="32" spans="1:5" ht="63">
      <c r="A32" s="49" t="s">
        <v>1396</v>
      </c>
      <c r="B32" s="54" t="s">
        <v>1397</v>
      </c>
      <c r="C32" s="51">
        <v>18410</v>
      </c>
      <c r="D32" s="51">
        <v>18410</v>
      </c>
      <c r="E32" s="55">
        <v>100</v>
      </c>
    </row>
    <row r="33" spans="1:5" ht="31.5">
      <c r="A33" s="49" t="s">
        <v>1398</v>
      </c>
      <c r="B33" s="54" t="s">
        <v>1399</v>
      </c>
      <c r="C33" s="51">
        <v>18000</v>
      </c>
      <c r="D33" s="51">
        <v>10710</v>
      </c>
      <c r="E33" s="55">
        <v>59.5</v>
      </c>
    </row>
    <row r="34" spans="1:5" ht="47.25">
      <c r="A34" s="49" t="s">
        <v>1400</v>
      </c>
      <c r="B34" s="54" t="s">
        <v>1401</v>
      </c>
      <c r="C34" s="51">
        <v>18000</v>
      </c>
      <c r="D34" s="51">
        <v>10710</v>
      </c>
      <c r="E34" s="55">
        <v>59.5</v>
      </c>
    </row>
    <row r="35" spans="1:5" ht="63">
      <c r="A35" s="49" t="s">
        <v>1402</v>
      </c>
      <c r="B35" s="54" t="s">
        <v>1403</v>
      </c>
      <c r="C35" s="51">
        <v>18000</v>
      </c>
      <c r="D35" s="51">
        <v>10710</v>
      </c>
      <c r="E35" s="55">
        <v>59.5</v>
      </c>
    </row>
    <row r="36" spans="1:5" ht="31.5">
      <c r="A36" s="41" t="s">
        <v>1404</v>
      </c>
      <c r="B36" s="56" t="s">
        <v>1405</v>
      </c>
      <c r="C36" s="57">
        <v>0</v>
      </c>
      <c r="D36" s="57">
        <v>28232.3</v>
      </c>
      <c r="E36" s="55">
        <v>0</v>
      </c>
    </row>
    <row r="37" spans="1:5" ht="78.75">
      <c r="A37" s="58" t="s">
        <v>1406</v>
      </c>
      <c r="B37" s="59" t="s">
        <v>1423</v>
      </c>
      <c r="C37" s="60">
        <v>0</v>
      </c>
      <c r="D37" s="60">
        <v>28232.3</v>
      </c>
      <c r="E37" s="55">
        <v>0</v>
      </c>
    </row>
    <row r="38" spans="1:5" ht="110.25">
      <c r="A38" s="58" t="s">
        <v>1407</v>
      </c>
      <c r="B38" s="59" t="s">
        <v>1424</v>
      </c>
      <c r="C38" s="60">
        <v>0</v>
      </c>
      <c r="D38" s="60">
        <v>28232.3</v>
      </c>
      <c r="E38" s="55">
        <v>0</v>
      </c>
    </row>
  </sheetData>
  <mergeCells count="4">
    <mergeCell ref="D3:E3"/>
    <mergeCell ref="A4:E4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scale="74" firstPageNumber="172" fitToHeight="2" orientation="portrait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>
      <selection activeCell="A13" sqref="A13"/>
    </sheetView>
  </sheetViews>
  <sheetFormatPr defaultColWidth="9.140625" defaultRowHeight="12.75"/>
  <cols>
    <col min="1" max="1" width="62.28515625" style="21" customWidth="1"/>
    <col min="2" max="2" width="36.42578125" style="21" customWidth="1"/>
    <col min="3" max="3" width="16.85546875" style="22" customWidth="1"/>
    <col min="4" max="4" width="17.28515625" style="21" customWidth="1"/>
    <col min="5" max="16384" width="9.140625" style="21"/>
  </cols>
  <sheetData>
    <row r="1" spans="1:4" ht="15.75">
      <c r="B1" s="23" t="s">
        <v>1414</v>
      </c>
      <c r="C1" s="23"/>
    </row>
    <row r="2" spans="1:4" ht="51.75" customHeight="1">
      <c r="B2" s="25" t="s">
        <v>1415</v>
      </c>
      <c r="C2" s="25"/>
      <c r="D2" s="18"/>
    </row>
    <row r="5" spans="1:4" ht="51" customHeight="1">
      <c r="A5" s="32" t="s">
        <v>1416</v>
      </c>
      <c r="B5" s="32"/>
      <c r="C5" s="32"/>
    </row>
  </sheetData>
  <mergeCells count="2">
    <mergeCell ref="B2:C2"/>
    <mergeCell ref="A5:C5"/>
  </mergeCells>
  <pageMargins left="0.70866141732283472" right="0.70866141732283472" top="0.74803149606299213" bottom="0.74803149606299213" header="0.31496062992125984" footer="0.31496062992125984"/>
  <pageSetup paperSize="9" scale="77" firstPageNumber="174" fitToHeight="2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Доходы по кодам</vt:lpstr>
      <vt:lpstr>Доходы по администраторам</vt:lpstr>
      <vt:lpstr>Расходы функционал</vt:lpstr>
      <vt:lpstr>Ведомственная</vt:lpstr>
      <vt:lpstr>Источники по кодам</vt:lpstr>
      <vt:lpstr>Источники по администраторам</vt:lpstr>
      <vt:lpstr>'Источники по администраторам'!Область_печати</vt:lpstr>
      <vt:lpstr>'Источники по кодам'!Область_печати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Вера Анатольевна</dc:creator>
  <cp:lastModifiedBy>martynova</cp:lastModifiedBy>
  <cp:lastPrinted>2015-05-12T04:19:13Z</cp:lastPrinted>
  <dcterms:created xsi:type="dcterms:W3CDTF">2015-03-10T04:57:08Z</dcterms:created>
  <dcterms:modified xsi:type="dcterms:W3CDTF">2016-04-08T09:33:10Z</dcterms:modified>
</cp:coreProperties>
</file>